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NEI\NEI Luar Encantado\REFORMA COZINHA OFICIAL\ATUALIZADO\"/>
    </mc:Choice>
  </mc:AlternateContent>
  <bookViews>
    <workbookView xWindow="360" yWindow="375" windowWidth="12120" windowHeight="8580" tabRatio="551"/>
  </bookViews>
  <sheets>
    <sheet name="ORCA" sheetId="1" r:id="rId1"/>
    <sheet name="CFF" sheetId="2" r:id="rId2"/>
  </sheets>
  <definedNames>
    <definedName name="_xlnm.Print_Area" localSheetId="0">ORCA!$A$1:$G$89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F76" i="1" l="1"/>
  <c r="G76" i="1" s="1"/>
  <c r="F80" i="1"/>
  <c r="G80" i="1" s="1"/>
  <c r="F81" i="1"/>
  <c r="G81" i="1" s="1"/>
  <c r="F82" i="1"/>
  <c r="G82" i="1" s="1"/>
  <c r="F83" i="1"/>
  <c r="G83" i="1" s="1"/>
  <c r="F84" i="1"/>
  <c r="G84" i="1" s="1"/>
  <c r="F74" i="1"/>
  <c r="G74" i="1" s="1"/>
  <c r="F75" i="1"/>
  <c r="G75" i="1" s="1"/>
  <c r="G65" i="1"/>
  <c r="F61" i="1"/>
  <c r="G61" i="1" s="1"/>
  <c r="F62" i="1"/>
  <c r="G62" i="1" s="1"/>
  <c r="F63" i="1"/>
  <c r="G63" i="1" s="1"/>
  <c r="F64" i="1"/>
  <c r="G64" i="1" s="1"/>
  <c r="F65" i="1"/>
  <c r="F66" i="1"/>
  <c r="G66" i="1" s="1"/>
  <c r="F67" i="1"/>
  <c r="G67" i="1" s="1"/>
  <c r="F68" i="1"/>
  <c r="G68" i="1" s="1"/>
  <c r="F69" i="1"/>
  <c r="G69" i="1" s="1"/>
  <c r="F70" i="1"/>
  <c r="G70" i="1" s="1"/>
  <c r="F50" i="1"/>
  <c r="G50" i="1" s="1"/>
  <c r="F51" i="1"/>
  <c r="G51" i="1" s="1"/>
  <c r="F52" i="1"/>
  <c r="F53" i="1"/>
  <c r="G53" i="1" s="1"/>
  <c r="F54" i="1"/>
  <c r="G54" i="1" s="1"/>
  <c r="F55" i="1"/>
  <c r="G55" i="1" s="1"/>
  <c r="F56" i="1"/>
  <c r="G56" i="1" s="1"/>
  <c r="F57" i="1"/>
  <c r="G57" i="1" s="1"/>
  <c r="G52" i="1"/>
  <c r="G44" i="1"/>
  <c r="G45" i="1"/>
  <c r="F43" i="1"/>
  <c r="G43" i="1" s="1"/>
  <c r="F44" i="1"/>
  <c r="F45" i="1"/>
  <c r="F46" i="1"/>
  <c r="G46" i="1" s="1"/>
  <c r="F36" i="1"/>
  <c r="G36" i="1" s="1"/>
  <c r="F37" i="1"/>
  <c r="G37" i="1" s="1"/>
  <c r="F38" i="1"/>
  <c r="G38" i="1" s="1"/>
  <c r="F32" i="1"/>
  <c r="G32" i="1" s="1"/>
  <c r="F28" i="1"/>
  <c r="G28" i="1" s="1"/>
  <c r="F16" i="1"/>
  <c r="G16" i="1" s="1"/>
  <c r="F17" i="1"/>
  <c r="G17" i="1" s="1"/>
  <c r="F18" i="1"/>
  <c r="G18" i="1" s="1"/>
  <c r="F19" i="1"/>
  <c r="G19" i="1" s="1"/>
  <c r="F20" i="1"/>
  <c r="G20" i="1" s="1"/>
  <c r="F12" i="1"/>
  <c r="G12" i="1" s="1"/>
  <c r="F24" i="1" l="1"/>
  <c r="G24" i="1" s="1"/>
  <c r="D4" i="2" l="1"/>
  <c r="H16" i="2" l="1"/>
  <c r="H17" i="2"/>
  <c r="H18" i="2"/>
  <c r="H19" i="2"/>
  <c r="H20" i="2"/>
  <c r="H15" i="2"/>
  <c r="H9" i="2"/>
  <c r="H10" i="2"/>
  <c r="H11" i="2"/>
  <c r="H12" i="2"/>
  <c r="H13" i="2"/>
  <c r="H8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F42" i="1" l="1"/>
  <c r="G42" i="1" s="1"/>
  <c r="F15" i="1" l="1"/>
  <c r="G15" i="1" s="1"/>
  <c r="F23" i="1"/>
  <c r="G23" i="1" s="1"/>
  <c r="G25" i="1" s="1"/>
  <c r="F27" i="1"/>
  <c r="G27" i="1" s="1"/>
  <c r="G29" i="1" s="1"/>
  <c r="C11" i="2" s="1"/>
  <c r="F31" i="1"/>
  <c r="G31" i="1" s="1"/>
  <c r="F49" i="1"/>
  <c r="G49" i="1" s="1"/>
  <c r="F60" i="1"/>
  <c r="G60" i="1" s="1"/>
  <c r="F73" i="1"/>
  <c r="G73" i="1" s="1"/>
  <c r="G77" i="1" s="1"/>
  <c r="F79" i="1"/>
  <c r="G79" i="1" s="1"/>
  <c r="F87" i="1"/>
  <c r="G87" i="1" s="1"/>
  <c r="G88" i="1" s="1"/>
  <c r="F11" i="1"/>
  <c r="G11" i="1" s="1"/>
  <c r="G85" i="1" l="1"/>
  <c r="C19" i="2" s="1"/>
  <c r="E19" i="2" s="1"/>
  <c r="G19" i="2" s="1"/>
  <c r="C20" i="2"/>
  <c r="E20" i="2" s="1"/>
  <c r="G20" i="2" s="1"/>
  <c r="G71" i="1"/>
  <c r="C17" i="2" s="1"/>
  <c r="E17" i="2" s="1"/>
  <c r="G17" i="2" s="1"/>
  <c r="G21" i="1"/>
  <c r="C9" i="2" s="1"/>
  <c r="G47" i="1"/>
  <c r="C15" i="2" s="1"/>
  <c r="E15" i="2" s="1"/>
  <c r="G15" i="2" s="1"/>
  <c r="G58" i="1"/>
  <c r="C16" i="2" s="1"/>
  <c r="E16" i="2" s="1"/>
  <c r="G16" i="2" s="1"/>
  <c r="C10" i="2"/>
  <c r="G13" i="1"/>
  <c r="C18" i="2"/>
  <c r="E18" i="2" s="1"/>
  <c r="G18" i="2" s="1"/>
  <c r="F35" i="1"/>
  <c r="G35" i="1" s="1"/>
  <c r="G39" i="1" s="1"/>
  <c r="G33" i="1"/>
  <c r="C12" i="2" s="1"/>
  <c r="A5" i="2"/>
  <c r="B5" i="2"/>
  <c r="B4" i="2"/>
  <c r="A4" i="2"/>
  <c r="A2" i="2"/>
  <c r="A1" i="2"/>
  <c r="C8" i="2" l="1"/>
  <c r="G89" i="1"/>
  <c r="C13" i="2"/>
  <c r="E10" i="2"/>
  <c r="G10" i="2" s="1"/>
  <c r="E9" i="2"/>
  <c r="G9" i="2" s="1"/>
  <c r="E12" i="2"/>
  <c r="G12" i="2" s="1"/>
  <c r="E11" i="2"/>
  <c r="G11" i="2" s="1"/>
  <c r="E8" i="2" l="1"/>
  <c r="G8" i="2" s="1"/>
  <c r="E13" i="2"/>
  <c r="G13" i="2" s="1"/>
  <c r="C22" i="2" l="1"/>
  <c r="D13" i="2" l="1"/>
  <c r="D17" i="2"/>
  <c r="D19" i="2"/>
  <c r="D12" i="2"/>
  <c r="D16" i="2"/>
  <c r="D10" i="2"/>
  <c r="D9" i="2"/>
  <c r="D20" i="2"/>
  <c r="D18" i="2"/>
  <c r="D11" i="2"/>
  <c r="D15" i="2"/>
  <c r="E24" i="2"/>
  <c r="D8" i="2"/>
  <c r="G24" i="2"/>
  <c r="D22" i="2" l="1"/>
  <c r="H24" i="2"/>
  <c r="E25" i="2"/>
  <c r="F24" i="2"/>
  <c r="F25" i="2" s="1"/>
</calcChain>
</file>

<file path=xl/sharedStrings.xml><?xml version="1.0" encoding="utf-8"?>
<sst xmlns="http://schemas.openxmlformats.org/spreadsheetml/2006/main" count="264" uniqueCount="194">
  <si>
    <t>ITEM</t>
  </si>
  <si>
    <t>1.2</t>
  </si>
  <si>
    <t>m²</t>
  </si>
  <si>
    <t>m³</t>
  </si>
  <si>
    <t>ESQUADRIAS</t>
  </si>
  <si>
    <t>Un</t>
  </si>
  <si>
    <t>PINTURA</t>
  </si>
  <si>
    <t>m</t>
  </si>
  <si>
    <t>LIMPEZA FINAL E ENTREGA DA OBRA</t>
  </si>
  <si>
    <t>TOTAL</t>
  </si>
  <si>
    <t>pç</t>
  </si>
  <si>
    <t>DISCRIMINAÇÃO DOS SERVIÇOS</t>
  </si>
  <si>
    <t>UNID</t>
  </si>
  <si>
    <t>QUANT</t>
  </si>
  <si>
    <t xml:space="preserve">PROJETO : </t>
  </si>
  <si>
    <t>LOCAL: :</t>
  </si>
  <si>
    <t>PLACA DE OBRA</t>
  </si>
  <si>
    <t>2.1</t>
  </si>
  <si>
    <t>7.2</t>
  </si>
  <si>
    <t>SERVIÇOS INICIAIS</t>
  </si>
  <si>
    <t xml:space="preserve">   REDE DE ÁGUA FRIA</t>
  </si>
  <si>
    <t>un</t>
  </si>
  <si>
    <t>PREFEITURA MUNICIPAL DE TIMBÓ</t>
  </si>
  <si>
    <t xml:space="preserve"> </t>
  </si>
  <si>
    <t>CRONOGRAMA FISICO E FINANCEIRO</t>
  </si>
  <si>
    <t>ETAPAS</t>
  </si>
  <si>
    <t>30 DIAS</t>
  </si>
  <si>
    <t>R$</t>
  </si>
  <si>
    <t>%</t>
  </si>
  <si>
    <t>% PARCIAL</t>
  </si>
  <si>
    <t>VALOR ACUM. PARCIAL</t>
  </si>
  <si>
    <t>VALOR ACUM. GLOBAL</t>
  </si>
  <si>
    <t>REVESTIMENTOS</t>
  </si>
  <si>
    <t>VALOR TOTAL</t>
  </si>
  <si>
    <t>VALOR</t>
  </si>
  <si>
    <t>Vb</t>
  </si>
  <si>
    <t>CAIXA DE LUZ EMBUTIR 2x4 PLÁSTICA</t>
  </si>
  <si>
    <t>mt</t>
  </si>
  <si>
    <t xml:space="preserve">   TUBULAÇÃO SANITÁRIA</t>
  </si>
  <si>
    <t>1.1</t>
  </si>
  <si>
    <t xml:space="preserve">INSTALAÇÕES HIDROSANITÁRIAS </t>
  </si>
  <si>
    <t>PREVENTIVO CONTRA INCÊNDIO</t>
  </si>
  <si>
    <t>PAREDES E PAINÉIS</t>
  </si>
  <si>
    <t>FIO RÍGIDO 2,5 mm2</t>
  </si>
  <si>
    <t>PLACA "SAÍDA"  DE EMERGÊNCIA ALIMENTAÇÃO - AUTÔNOMO</t>
  </si>
  <si>
    <t>LIMPEZA DA OBRA COM REMOÇÃO DE ENTULHOS (Interna e Externamente)</t>
  </si>
  <si>
    <t>TOTAL DA ETAPA</t>
  </si>
  <si>
    <t>TOTAL GERAL</t>
  </si>
  <si>
    <t>1º MÊS</t>
  </si>
  <si>
    <t>ORÇAMENTO</t>
  </si>
  <si>
    <t>LUMINÁRIA FLUORESCENTE  2x40W DE SOBREPOR, AUTO-BRILHO, COM ALETAS - COMPLETA</t>
  </si>
  <si>
    <t xml:space="preserve">REGISTRO DE GAVETA COM CANOPLA CROMADA  </t>
  </si>
  <si>
    <t>SECRETARIA DE PLANEJAMENTO, TRÂNSITO E MEIO AMBIENTE</t>
  </si>
  <si>
    <t>CAIXA DE INSPEÇÃO</t>
  </si>
  <si>
    <t>INTERRUPTOR SIMPLES 1 TECLA</t>
  </si>
  <si>
    <t>2.2</t>
  </si>
  <si>
    <t>PAVIMENTAÇÕES INTERNAS</t>
  </si>
  <si>
    <t>DESPESAS INICIAIS</t>
  </si>
  <si>
    <t>DISJUNTOR TRIFÁSICO 15A</t>
  </si>
  <si>
    <t>FUNDO PREPARADOR NOS TETOS REBOCADOS CONFORME MEMORIAL DESCRITIVO E PROJETO ARQUITETÔNICO (1 demão)</t>
  </si>
  <si>
    <t>DEMOLIÇÕES E REVISÃO</t>
  </si>
  <si>
    <t>2.3</t>
  </si>
  <si>
    <t>RETIRADA DE PISO CERÂMICO EXISTENTE DE ACORDO COM PROJETO</t>
  </si>
  <si>
    <t>2.4</t>
  </si>
  <si>
    <t>TUBO PVC - 25 MM</t>
  </si>
  <si>
    <t xml:space="preserve">TOMADA EMBUTIR 3P UNIVERSAL C/ ESPELHO </t>
  </si>
  <si>
    <t>FURO DE VENTILAÇÃO PERMANENTE E TELA NA COZINHA</t>
  </si>
  <si>
    <t>PINTURA  NAS PAREDES INTERNAS EM ACRÍLICO SEMI-BRILHO NAS CORES CONFORME MEMORIAL DESCRITIVO E PROJETO ARQUITETÔNICO (2 demão)</t>
  </si>
  <si>
    <t>JOELHO DE PVC 45 = 50 MM</t>
  </si>
  <si>
    <t>TUBO DE PVC 40 MM</t>
  </si>
  <si>
    <t>TUBO DE PVC 50 MM</t>
  </si>
  <si>
    <t>JOELHO DE PVC 90 = 40 MM</t>
  </si>
  <si>
    <t>PREÇO UNIT.c/BDI</t>
  </si>
  <si>
    <t xml:space="preserve">CUSTO UNIT. </t>
  </si>
  <si>
    <t>PREÇO TOTAL (CUSTO+BDI)</t>
  </si>
  <si>
    <t>preço loja</t>
  </si>
  <si>
    <t>PINTURA NOS TETOS EM ACRILICO FOSCO COR A DEFINIR, CONFORME MEMORIAL DESCRITIVO E PROJETO ARQUITETÔNICO (2 demão)</t>
  </si>
  <si>
    <t>74165/001</t>
  </si>
  <si>
    <t>74165/002</t>
  </si>
  <si>
    <t>ILUMINAÇÃO EMERGÊNCIA TIPO HALÓGENA 1x9W ALIMENTAÇÃO - BLOCO  AUTÔNIMO</t>
  </si>
  <si>
    <t>C10.80.10.05.035</t>
  </si>
  <si>
    <t>C10.80.15.05.010</t>
  </si>
  <si>
    <t>75030/001</t>
  </si>
  <si>
    <t>JOELHO DE PVC 90 = 25 MM</t>
  </si>
  <si>
    <t>JOELHO DE PVC 45 = 25 MM</t>
  </si>
  <si>
    <t>TE DE PVC = 25 MM</t>
  </si>
  <si>
    <t>INST.  ELÉTRICAS</t>
  </si>
  <si>
    <t>84193 + C10.56.15.25.005 + loja gessner</t>
  </si>
  <si>
    <t>RETIRADA DE PISO CERÂMICO PAREDE EXISTENTE DE ACORDO COM PROJETO</t>
  </si>
  <si>
    <t>RETIRADA DE PISO VINILICO EXISTENTE DE ACORDO COM PROJETO</t>
  </si>
  <si>
    <t>DEMOLIÇÃO DE PAREDE EXISTENTE DE ACORDO COM PROJETO</t>
  </si>
  <si>
    <t>DEMOLIÇÃO DE MOVEIS EM ALVENARIA EXISTENTE DE ACORDO COM PROJETO</t>
  </si>
  <si>
    <t>CERÂMICA EXTRA  PEI-3 30X45 PAREDES REFEITÓRIO, COM ALT. DE 90CM, C/ARGAMASSA COLANTE CONFORME RECOMENDAÇÃO DO FABRICANTE</t>
  </si>
  <si>
    <t>CERÂMICA EXTRA  PEI-3 30X45 PAREDES DEPÓSITO E COZINHA, COM ALT. TETO, C/ARGAMASSA COLANTE CONFORME RECOMENDAÇÃO DO FABRICANTE</t>
  </si>
  <si>
    <t>CERÂMICA CARGA PESADA PEI-4, EXTRA,  54x54cm (DEPÓSITO E COZINHA)</t>
  </si>
  <si>
    <t>PISO VINILICO COM ESPESSURA DE 2,0cm - LARGURA 2M - COR A DEFINIR, FIXADA COM COLA A BASE DE NEOPRENE (REFEITÓRIO)</t>
  </si>
  <si>
    <t>C35.25.10.10.005</t>
  </si>
  <si>
    <t>C20.05.10.10.030</t>
  </si>
  <si>
    <t>C20.05.10.10.010</t>
  </si>
  <si>
    <t>C20.05.15.15.010</t>
  </si>
  <si>
    <t>2.5</t>
  </si>
  <si>
    <t>3.1</t>
  </si>
  <si>
    <t>4.1</t>
  </si>
  <si>
    <t>5.1</t>
  </si>
  <si>
    <t>5.2</t>
  </si>
  <si>
    <t>I05.30.15.05.010</t>
  </si>
  <si>
    <t>C10.56.45.10.005</t>
  </si>
  <si>
    <t>6.1</t>
  </si>
  <si>
    <t>6.2</t>
  </si>
  <si>
    <t>6.3</t>
  </si>
  <si>
    <t>7.1</t>
  </si>
  <si>
    <t>7.3</t>
  </si>
  <si>
    <t>7.4</t>
  </si>
  <si>
    <t>7.5</t>
  </si>
  <si>
    <t>7.6</t>
  </si>
  <si>
    <t>JOELHO DE PVC 90 = 50 MM</t>
  </si>
  <si>
    <t>CAIXA DE GORDURA</t>
  </si>
  <si>
    <t>7.7</t>
  </si>
  <si>
    <t>7.8</t>
  </si>
  <si>
    <t>7.9</t>
  </si>
  <si>
    <t>7.10</t>
  </si>
  <si>
    <t>7.11</t>
  </si>
  <si>
    <t>7.12</t>
  </si>
  <si>
    <t>7.14</t>
  </si>
  <si>
    <t>TE DE PVC = 40 MM</t>
  </si>
  <si>
    <t>JUNÇÃO DE PVC 40 MM PARA 50 MM</t>
  </si>
  <si>
    <t>C16.50.05.091.030</t>
  </si>
  <si>
    <t>C16.50.05.091.020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</si>
  <si>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</si>
  <si>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</si>
  <si>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</si>
  <si>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</si>
  <si>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</si>
  <si>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</si>
  <si>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</si>
  <si>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</si>
  <si>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</si>
  <si>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</si>
  <si>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9.1</t>
  </si>
  <si>
    <t>9.2</t>
  </si>
  <si>
    <t>9.3</t>
  </si>
  <si>
    <t>10.1</t>
  </si>
  <si>
    <t>10.2</t>
  </si>
  <si>
    <t>10.3</t>
  </si>
  <si>
    <t>10.4</t>
  </si>
  <si>
    <t>10.6</t>
  </si>
  <si>
    <t>11.1</t>
  </si>
  <si>
    <t>C10.93.05.05.007</t>
  </si>
  <si>
    <t>P01 (0.90x2.10) - PORTA EM MADEIRA LISA - EIXO VERTICAL</t>
  </si>
  <si>
    <t>C10.60.15.05.021</t>
  </si>
  <si>
    <t xml:space="preserve">CAIXA 8 DISJUNTORES/BARR SOBREPOR </t>
  </si>
  <si>
    <t>DISJUNTOR TRIFÁSICO 30A</t>
  </si>
  <si>
    <t>DISJUNTOR TRIFÁSICO 10A</t>
  </si>
  <si>
    <t>FIO RÍGIDO 6,0 mm2</t>
  </si>
  <si>
    <t>C21.05.05.05.0312</t>
  </si>
  <si>
    <t>I21.05.05.20.0206</t>
  </si>
  <si>
    <t>I21.05.05.20.0210</t>
  </si>
  <si>
    <t>I21.05.10.05.0075</t>
  </si>
  <si>
    <t>C21.15.62.10.012</t>
  </si>
  <si>
    <t>C21.15.20.42.005</t>
  </si>
  <si>
    <t>I21.05.05.15.0055</t>
  </si>
  <si>
    <t>I21.05.05.15.0065</t>
  </si>
  <si>
    <t>7.13</t>
  </si>
  <si>
    <t>FUNDO PREPARADOR NAS PAREDES REFEITORIO, CONFORME MEMORIAL DESCRITIVO E PROJETO ARQUITETÔNICO (1 demão)</t>
  </si>
  <si>
    <t>10.5</t>
  </si>
  <si>
    <t>RUA HELMUTH NAU- BAIRRO ESTADOS - TIMBÓ/SC</t>
  </si>
  <si>
    <t>ÁREA TOTAL = 93,85m²</t>
  </si>
  <si>
    <t>8.11</t>
  </si>
  <si>
    <t>ELETRODUTO CORRUGADO</t>
  </si>
  <si>
    <t>C21.10.30.15.020</t>
  </si>
  <si>
    <t>MOVIMENTAÇÃO DE GRADE</t>
  </si>
  <si>
    <t>Und.</t>
  </si>
  <si>
    <t>2.6</t>
  </si>
  <si>
    <t>4.2</t>
  </si>
  <si>
    <t>TELA ANTI-MOSQUITO PARA JANELA</t>
  </si>
  <si>
    <t>I10.40.72.05.010</t>
  </si>
  <si>
    <t>BLOCO EM CONCRETO (mureta no centro da cozinha)</t>
  </si>
  <si>
    <t>C10.32.05.30.005</t>
  </si>
  <si>
    <t>CONCRETO ARMADO COM FCK=25</t>
  </si>
  <si>
    <t>3.2</t>
  </si>
  <si>
    <t>C10.32.10.05.010</t>
  </si>
  <si>
    <t>SOLEIRAS COM GRANITO (cor a definir)  BISOTADO (Portas Internas)</t>
  </si>
  <si>
    <t>6.4</t>
  </si>
  <si>
    <t>PEITORIL COM GRANITO (cor a definir)  BISOTADO (Passador de pratos)</t>
  </si>
  <si>
    <t>I05.65.55.10.021</t>
  </si>
  <si>
    <t>C16.50.05.001.016</t>
  </si>
  <si>
    <t>FUNDO PREPARADOR MADEIRA PARA PORTAS E JANELA PASSA PRATOS (uma demão)</t>
  </si>
  <si>
    <t>PINTURA SINTÉTICO BRILHANTE PARA PORTAS E JANELA PASSA PRATOS COR A DEFINIR (duas demãos)</t>
  </si>
  <si>
    <t>9.4</t>
  </si>
  <si>
    <t>TUBO DE COBRE PARA GÁS 3/4"</t>
  </si>
  <si>
    <t>C16.20.05.25.001</t>
  </si>
  <si>
    <t>REFORMA COZINHA UPE PINGUINHO DE GENTE</t>
  </si>
  <si>
    <t>C10.76.30.20.008</t>
  </si>
  <si>
    <t>C10.76.30.20.025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</si>
</sst>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2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165" fontId="6" fillId="0" borderId="1" xfId="1" applyFont="1" applyBorder="1"/>
    <xf numFmtId="0" fontId="6" fillId="0" borderId="1" xfId="0" applyFont="1" applyBorder="1" applyAlignment="1">
      <alignment horizontal="right"/>
    </xf>
    <xf numFmtId="10" fontId="6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166" fontId="6" fillId="0" borderId="2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4" xfId="0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10" fillId="0" borderId="0" xfId="3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4" fillId="0" borderId="1" xfId="3" applyFont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12" fillId="0" borderId="0" xfId="0" applyFont="1" applyBorder="1"/>
    <xf numFmtId="165" fontId="10" fillId="0" borderId="6" xfId="1" applyFont="1" applyBorder="1"/>
    <xf numFmtId="165" fontId="4" fillId="0" borderId="7" xfId="1" applyFont="1" applyBorder="1"/>
    <xf numFmtId="0" fontId="2" fillId="0" borderId="7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0" fontId="8" fillId="0" borderId="10" xfId="0" applyFont="1" applyBorder="1"/>
    <xf numFmtId="165" fontId="3" fillId="0" borderId="7" xfId="1" applyFont="1" applyBorder="1"/>
    <xf numFmtId="0" fontId="14" fillId="0" borderId="0" xfId="0" applyFont="1"/>
    <xf numFmtId="164" fontId="4" fillId="0" borderId="1" xfId="3" applyFont="1" applyBorder="1"/>
    <xf numFmtId="9" fontId="4" fillId="0" borderId="1" xfId="2" applyFont="1" applyBorder="1"/>
    <xf numFmtId="0" fontId="7" fillId="0" borderId="1" xfId="0" applyFont="1" applyBorder="1"/>
    <xf numFmtId="9" fontId="10" fillId="0" borderId="0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1" xfId="3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10" fillId="0" borderId="11" xfId="1" applyFont="1" applyBorder="1"/>
    <xf numFmtId="165" fontId="11" fillId="0" borderId="9" xfId="1" applyFont="1" applyBorder="1"/>
    <xf numFmtId="165" fontId="4" fillId="0" borderId="9" xfId="1" applyFont="1" applyBorder="1"/>
    <xf numFmtId="165" fontId="6" fillId="0" borderId="9" xfId="1" applyFont="1" applyBorder="1"/>
    <xf numFmtId="0" fontId="15" fillId="2" borderId="1" xfId="0" applyFont="1" applyFill="1" applyBorder="1" applyAlignment="1">
      <alignment horizontal="right"/>
    </xf>
    <xf numFmtId="0" fontId="5" fillId="0" borderId="0" xfId="0" applyFont="1"/>
    <xf numFmtId="164" fontId="5" fillId="0" borderId="0" xfId="3" applyFont="1"/>
    <xf numFmtId="0" fontId="5" fillId="0" borderId="0" xfId="0" applyFont="1" applyBorder="1"/>
    <xf numFmtId="164" fontId="5" fillId="0" borderId="0" xfId="3" applyFont="1" applyBorder="1"/>
    <xf numFmtId="164" fontId="20" fillId="0" borderId="7" xfId="3" applyFont="1" applyBorder="1" applyAlignment="1">
      <alignment horizontal="left"/>
    </xf>
    <xf numFmtId="164" fontId="20" fillId="0" borderId="8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3" xfId="3" applyFont="1" applyBorder="1" applyAlignment="1">
      <alignment horizontal="right"/>
    </xf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3" xfId="3" applyFont="1" applyFill="1" applyBorder="1" applyAlignment="1">
      <alignment horizontal="center"/>
    </xf>
    <xf numFmtId="0" fontId="24" fillId="0" borderId="0" xfId="0" applyFont="1"/>
    <xf numFmtId="164" fontId="12" fillId="0" borderId="0" xfId="3" applyFont="1"/>
    <xf numFmtId="0" fontId="8" fillId="0" borderId="0" xfId="0" applyFont="1" applyFill="1"/>
    <xf numFmtId="165" fontId="3" fillId="2" borderId="1" xfId="1" applyFont="1" applyFill="1" applyBorder="1"/>
    <xf numFmtId="9" fontId="3" fillId="2" borderId="1" xfId="2" applyFont="1" applyFill="1" applyBorder="1"/>
    <xf numFmtId="164" fontId="5" fillId="0" borderId="0" xfId="3" applyFont="1" applyAlignment="1"/>
    <xf numFmtId="164" fontId="25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43" fontId="5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0" fontId="18" fillId="0" borderId="0" xfId="0" applyFont="1" applyBorder="1" applyAlignment="1">
      <alignment horizontal="justify" vertical="justify"/>
    </xf>
    <xf numFmtId="0" fontId="23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justify" vertical="justify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22" fillId="0" borderId="0" xfId="0" applyFont="1" applyBorder="1" applyAlignment="1">
      <alignment horizontal="justify" vertical="justify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164" fontId="12" fillId="0" borderId="1" xfId="3" applyFont="1" applyFill="1" applyBorder="1" applyAlignment="1">
      <alignment horizontal="center"/>
    </xf>
    <xf numFmtId="0" fontId="18" fillId="0" borderId="1" xfId="0" applyFont="1" applyBorder="1" applyAlignment="1">
      <alignment horizontal="justify" vertical="justify"/>
    </xf>
    <xf numFmtId="164" fontId="5" fillId="0" borderId="1" xfId="3" applyFont="1" applyBorder="1"/>
    <xf numFmtId="164" fontId="12" fillId="0" borderId="1" xfId="3" applyFont="1" applyBorder="1"/>
    <xf numFmtId="0" fontId="12" fillId="0" borderId="1" xfId="0" applyFont="1" applyBorder="1" applyAlignment="1">
      <alignment horizontal="justify" vertical="justify"/>
    </xf>
    <xf numFmtId="164" fontId="12" fillId="0" borderId="1" xfId="3" applyFont="1" applyBorder="1" applyAlignment="1">
      <alignment horizontal="center"/>
    </xf>
    <xf numFmtId="0" fontId="12" fillId="0" borderId="1" xfId="0" applyFont="1" applyFill="1" applyBorder="1" applyAlignment="1"/>
    <xf numFmtId="0" fontId="12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right" vertical="justify"/>
    </xf>
    <xf numFmtId="164" fontId="12" fillId="0" borderId="1" xfId="3" applyFont="1" applyFill="1" applyBorder="1"/>
    <xf numFmtId="0" fontId="12" fillId="0" borderId="1" xfId="0" applyFont="1" applyBorder="1" applyAlignment="1">
      <alignment horizontal="center" vertical="center" shrinkToFit="1"/>
    </xf>
    <xf numFmtId="0" fontId="12" fillId="0" borderId="1" xfId="0" applyNumberFormat="1" applyFont="1" applyBorder="1" applyAlignment="1">
      <alignment horizontal="justify" vertical="justify"/>
    </xf>
    <xf numFmtId="0" fontId="12" fillId="0" borderId="1" xfId="0" applyFont="1" applyFill="1" applyBorder="1" applyAlignment="1">
      <alignment horizontal="left" vertical="top" wrapText="1"/>
    </xf>
    <xf numFmtId="164" fontId="12" fillId="0" borderId="1" xfId="3" applyFont="1" applyFill="1" applyBorder="1" applyAlignment="1">
      <alignment vertical="center"/>
    </xf>
    <xf numFmtId="0" fontId="18" fillId="2" borderId="1" xfId="0" applyFont="1" applyFill="1" applyBorder="1" applyAlignment="1">
      <alignment horizontal="right" vertical="justify"/>
    </xf>
    <xf numFmtId="164" fontId="12" fillId="2" borderId="1" xfId="3" applyFont="1" applyFill="1" applyBorder="1"/>
    <xf numFmtId="43" fontId="5" fillId="0" borderId="0" xfId="0" applyNumberFormat="1" applyFont="1"/>
    <xf numFmtId="164" fontId="12" fillId="0" borderId="17" xfId="3" applyFont="1" applyFill="1" applyBorder="1" applyAlignment="1">
      <alignment horizontal="center"/>
    </xf>
    <xf numFmtId="0" fontId="12" fillId="0" borderId="15" xfId="0" applyFont="1" applyFill="1" applyBorder="1" applyAlignment="1">
      <alignment horizontal="left" vertical="justify"/>
    </xf>
    <xf numFmtId="164" fontId="5" fillId="0" borderId="0" xfId="3" applyFont="1" applyBorder="1" applyAlignment="1">
      <alignment horizontal="left"/>
    </xf>
    <xf numFmtId="164" fontId="5" fillId="0" borderId="0" xfId="3" applyNumberFormat="1" applyFont="1" applyBorder="1"/>
    <xf numFmtId="0" fontId="5" fillId="0" borderId="0" xfId="3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164" fontId="13" fillId="0" borderId="1" xfId="3" applyFont="1" applyBorder="1"/>
    <xf numFmtId="0" fontId="12" fillId="0" borderId="1" xfId="0" applyFont="1" applyBorder="1" applyAlignment="1">
      <alignment horizontal="justify" vertical="justify" wrapText="1"/>
    </xf>
    <xf numFmtId="164" fontId="12" fillId="0" borderId="1" xfId="3" applyFont="1" applyFill="1" applyBorder="1" applyAlignment="1">
      <alignment wrapText="1"/>
    </xf>
    <xf numFmtId="164" fontId="12" fillId="0" borderId="1" xfId="3" applyFont="1" applyFill="1" applyBorder="1" applyAlignment="1">
      <alignment horizontal="center" wrapText="1"/>
    </xf>
    <xf numFmtId="164" fontId="12" fillId="0" borderId="1" xfId="3" applyFont="1" applyBorder="1" applyAlignment="1">
      <alignment wrapText="1"/>
    </xf>
    <xf numFmtId="0" fontId="5" fillId="0" borderId="0" xfId="0" applyFont="1" applyFill="1" applyAlignment="1">
      <alignment wrapText="1"/>
    </xf>
    <xf numFmtId="164" fontId="5" fillId="0" borderId="0" xfId="3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12" fillId="0" borderId="0" xfId="3" applyNumberFormat="1" applyFont="1" applyBorder="1" applyAlignment="1">
      <alignment wrapText="1"/>
    </xf>
    <xf numFmtId="164" fontId="12" fillId="0" borderId="1" xfId="0" applyNumberFormat="1" applyFont="1" applyBorder="1"/>
    <xf numFmtId="164" fontId="6" fillId="0" borderId="1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7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4" xfId="3" applyFont="1" applyFill="1" applyBorder="1" applyAlignment="1">
      <alignment horizontal="center"/>
    </xf>
    <xf numFmtId="164" fontId="12" fillId="3" borderId="14" xfId="3" applyFont="1" applyFill="1" applyBorder="1" applyAlignment="1">
      <alignment horizontal="center"/>
    </xf>
    <xf numFmtId="164" fontId="12" fillId="3" borderId="1" xfId="3" applyFont="1" applyFill="1" applyBorder="1" applyAlignment="1">
      <alignment horizontal="center"/>
    </xf>
    <xf numFmtId="164" fontId="12" fillId="3" borderId="1" xfId="3" applyFont="1" applyFill="1" applyBorder="1" applyAlignment="1">
      <alignment horizontal="center" wrapText="1"/>
    </xf>
    <xf numFmtId="164" fontId="12" fillId="3" borderId="1" xfId="3" applyFont="1" applyFill="1" applyBorder="1"/>
    <xf numFmtId="164" fontId="25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164" fontId="12" fillId="0" borderId="1" xfId="3" applyFont="1" applyFill="1" applyBorder="1" applyAlignment="1">
      <alignment shrinkToFit="1"/>
    </xf>
    <xf numFmtId="0" fontId="3" fillId="0" borderId="7" xfId="0" applyFont="1" applyBorder="1"/>
    <xf numFmtId="0" fontId="4" fillId="0" borderId="18" xfId="1" applyNumberFormat="1" applyFont="1" applyFill="1" applyBorder="1" applyAlignment="1">
      <alignment horizontal="center"/>
    </xf>
    <xf numFmtId="165" fontId="4" fillId="0" borderId="18" xfId="1" applyFont="1" applyFill="1" applyBorder="1"/>
    <xf numFmtId="165" fontId="4" fillId="0" borderId="18" xfId="1" applyFont="1" applyBorder="1"/>
    <xf numFmtId="10" fontId="4" fillId="0" borderId="18" xfId="2" applyNumberFormat="1" applyFont="1" applyBorder="1" applyAlignment="1">
      <alignment horizontal="right"/>
    </xf>
    <xf numFmtId="164" fontId="4" fillId="0" borderId="18" xfId="3" applyFont="1" applyBorder="1" applyAlignment="1">
      <alignment horizontal="center"/>
    </xf>
    <xf numFmtId="9" fontId="4" fillId="0" borderId="18" xfId="2" applyFont="1" applyBorder="1" applyAlignment="1">
      <alignment horizontal="center"/>
    </xf>
    <xf numFmtId="164" fontId="12" fillId="0" borderId="18" xfId="0" applyNumberFormat="1" applyFont="1" applyBorder="1"/>
    <xf numFmtId="9" fontId="12" fillId="0" borderId="18" xfId="0" applyNumberFormat="1" applyFont="1" applyBorder="1"/>
    <xf numFmtId="0" fontId="4" fillId="0" borderId="1" xfId="1" applyNumberFormat="1" applyFont="1" applyBorder="1" applyAlignment="1">
      <alignment horizontal="center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right"/>
    </xf>
    <xf numFmtId="9" fontId="12" fillId="0" borderId="1" xfId="0" applyNumberFormat="1" applyFont="1" applyBorder="1"/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164" fontId="18" fillId="0" borderId="1" xfId="3" applyFont="1" applyBorder="1" applyAlignment="1">
      <alignment vertical="center"/>
    </xf>
    <xf numFmtId="164" fontId="13" fillId="3" borderId="1" xfId="3" applyFont="1" applyFill="1" applyBorder="1" applyAlignment="1">
      <alignment horizontal="center" vertical="center"/>
    </xf>
    <xf numFmtId="164" fontId="13" fillId="0" borderId="1" xfId="3" applyFont="1" applyFill="1" applyBorder="1" applyAlignment="1">
      <alignment horizontal="center" vertical="center"/>
    </xf>
    <xf numFmtId="164" fontId="13" fillId="0" borderId="1" xfId="3" applyFont="1" applyBorder="1" applyAlignment="1">
      <alignment vertical="center"/>
    </xf>
    <xf numFmtId="0" fontId="18" fillId="0" borderId="0" xfId="0" applyFont="1" applyFill="1" applyAlignment="1">
      <alignment vertical="center"/>
    </xf>
    <xf numFmtId="164" fontId="18" fillId="0" borderId="0" xfId="3" applyNumberFormat="1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4" fontId="13" fillId="0" borderId="0" xfId="3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164" fontId="18" fillId="0" borderId="0" xfId="3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64" fontId="18" fillId="0" borderId="1" xfId="3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>
      <alignment vertical="center"/>
    </xf>
    <xf numFmtId="164" fontId="5" fillId="0" borderId="17" xfId="3" applyFont="1" applyBorder="1" applyAlignment="1">
      <alignment vertical="center"/>
    </xf>
    <xf numFmtId="0" fontId="21" fillId="0" borderId="0" xfId="0" applyFont="1" applyAlignment="1">
      <alignment vertical="center"/>
    </xf>
    <xf numFmtId="164" fontId="26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4" fontId="21" fillId="0" borderId="0" xfId="3" applyFont="1" applyBorder="1" applyAlignment="1">
      <alignment vertical="center"/>
    </xf>
    <xf numFmtId="164" fontId="12" fillId="0" borderId="1" xfId="3" applyFont="1" applyFill="1" applyBorder="1" applyAlignment="1">
      <alignment horizontal="center" vertical="center"/>
    </xf>
    <xf numFmtId="164" fontId="12" fillId="3" borderId="1" xfId="3" applyFont="1" applyFill="1" applyBorder="1" applyAlignment="1">
      <alignment horizontal="center" vertical="center"/>
    </xf>
    <xf numFmtId="164" fontId="12" fillId="0" borderId="1" xfId="3" applyFont="1" applyBorder="1" applyAlignment="1">
      <alignment vertical="center"/>
    </xf>
    <xf numFmtId="0" fontId="5" fillId="0" borderId="0" xfId="0" applyFont="1" applyFill="1" applyAlignment="1">
      <alignment vertical="center"/>
    </xf>
    <xf numFmtId="164" fontId="5" fillId="0" borderId="0" xfId="3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12" fillId="0" borderId="0" xfId="3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0" xfId="3" applyFont="1" applyBorder="1" applyAlignment="1">
      <alignment vertical="center"/>
    </xf>
    <xf numFmtId="0" fontId="23" fillId="0" borderId="1" xfId="0" applyFont="1" applyBorder="1" applyAlignment="1">
      <alignment horizontal="justify" vertical="center"/>
    </xf>
    <xf numFmtId="164" fontId="12" fillId="0" borderId="0" xfId="3" applyFont="1" applyBorder="1" applyAlignment="1">
      <alignment vertical="center"/>
    </xf>
    <xf numFmtId="164" fontId="13" fillId="0" borderId="0" xfId="3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/>
    </xf>
    <xf numFmtId="164" fontId="12" fillId="0" borderId="0" xfId="3" applyFont="1" applyBorder="1" applyAlignment="1">
      <alignment horizontal="center" vertical="justify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291"/>
  <sheetViews>
    <sheetView showGridLines="0" tabSelected="1" topLeftCell="A64" zoomScaleNormal="100" workbookViewId="0">
      <selection activeCell="G89" sqref="G89"/>
    </sheetView>
  </sheetViews>
  <sheetFormatPr defaultColWidth="11.42578125" defaultRowHeight="12.75" x14ac:dyDescent="0.2"/>
  <cols>
    <col min="1" max="1" width="6.140625" style="211" customWidth="1"/>
    <col min="2" max="2" width="73" style="58" customWidth="1"/>
    <col min="3" max="3" width="5.28515625" style="211" bestFit="1" customWidth="1"/>
    <col min="4" max="4" width="9.42578125" style="59" bestFit="1" customWidth="1"/>
    <col min="5" max="5" width="10.85546875" style="130" customWidth="1"/>
    <col min="6" max="6" width="12" style="59" bestFit="1" customWidth="1"/>
    <col min="7" max="7" width="17.7109375" style="59" bestFit="1" customWidth="1"/>
    <col min="8" max="8" width="15.85546875" style="58" customWidth="1"/>
    <col min="9" max="9" width="13.7109375" style="58" bestFit="1" customWidth="1"/>
    <col min="10" max="11" width="11.42578125" style="58" customWidth="1"/>
    <col min="12" max="12" width="10.140625" style="59" customWidth="1"/>
    <col min="13" max="16384" width="11.42578125" style="58"/>
  </cols>
  <sheetData>
    <row r="1" spans="1:13" ht="15.75" x14ac:dyDescent="0.2">
      <c r="A1" s="200" t="s">
        <v>22</v>
      </c>
      <c r="I1" s="76">
        <v>1.25</v>
      </c>
      <c r="J1" s="58">
        <v>0.94430000000000003</v>
      </c>
    </row>
    <row r="2" spans="1:13" x14ac:dyDescent="0.2">
      <c r="A2" s="201" t="s">
        <v>52</v>
      </c>
    </row>
    <row r="3" spans="1:13" x14ac:dyDescent="0.2">
      <c r="A3" s="202"/>
      <c r="B3" s="60"/>
      <c r="C3" s="202"/>
      <c r="D3" s="61"/>
      <c r="E3" s="131"/>
      <c r="F3" s="61"/>
      <c r="G3" s="61"/>
      <c r="K3" s="60"/>
      <c r="L3" s="61"/>
      <c r="M3" s="60"/>
    </row>
    <row r="4" spans="1:13" x14ac:dyDescent="0.2">
      <c r="A4" s="220" t="s">
        <v>49</v>
      </c>
      <c r="B4" s="221"/>
      <c r="C4" s="221"/>
      <c r="D4" s="221"/>
      <c r="E4" s="221"/>
      <c r="F4" s="221"/>
      <c r="G4" s="222"/>
      <c r="I4" s="60"/>
      <c r="J4" s="61"/>
      <c r="K4" s="60"/>
      <c r="L4" s="60"/>
      <c r="M4" s="60"/>
    </row>
    <row r="5" spans="1:13" x14ac:dyDescent="0.2">
      <c r="A5" s="203" t="s">
        <v>14</v>
      </c>
      <c r="B5" s="143" t="s">
        <v>191</v>
      </c>
      <c r="C5" s="216"/>
      <c r="D5" s="62"/>
      <c r="E5" s="132"/>
      <c r="F5" s="62"/>
      <c r="G5" s="63"/>
      <c r="I5" s="113"/>
      <c r="J5" s="61"/>
      <c r="K5" s="60"/>
      <c r="L5" s="64"/>
      <c r="M5" s="60"/>
    </row>
    <row r="6" spans="1:13" x14ac:dyDescent="0.2">
      <c r="A6" s="204" t="s">
        <v>15</v>
      </c>
      <c r="B6" s="65" t="s">
        <v>165</v>
      </c>
      <c r="D6" s="66"/>
      <c r="E6" s="133"/>
      <c r="F6" s="66"/>
      <c r="G6" s="67"/>
      <c r="I6" s="60"/>
      <c r="J6" s="60"/>
      <c r="K6" s="60"/>
      <c r="L6" s="66"/>
      <c r="M6" s="60"/>
    </row>
    <row r="7" spans="1:13" x14ac:dyDescent="0.2">
      <c r="A7" s="205" t="s">
        <v>166</v>
      </c>
      <c r="B7" s="85"/>
      <c r="C7" s="217"/>
      <c r="D7" s="66"/>
      <c r="E7" s="133"/>
      <c r="F7" s="66"/>
      <c r="G7" s="67"/>
      <c r="I7" s="60"/>
      <c r="J7" s="60"/>
      <c r="K7" s="60"/>
      <c r="L7" s="66"/>
    </row>
    <row r="8" spans="1:13" ht="12.75" customHeight="1" x14ac:dyDescent="0.2">
      <c r="A8" s="223" t="s">
        <v>0</v>
      </c>
      <c r="B8" s="223" t="s">
        <v>11</v>
      </c>
      <c r="C8" s="223" t="s">
        <v>12</v>
      </c>
      <c r="D8" s="225" t="s">
        <v>13</v>
      </c>
      <c r="E8" s="134" t="s">
        <v>73</v>
      </c>
      <c r="F8" s="75" t="s">
        <v>72</v>
      </c>
      <c r="G8" s="75" t="s">
        <v>74</v>
      </c>
      <c r="I8" s="60"/>
      <c r="J8" s="60"/>
      <c r="K8" s="60"/>
      <c r="L8" s="219"/>
    </row>
    <row r="9" spans="1:13" x14ac:dyDescent="0.2">
      <c r="A9" s="223"/>
      <c r="B9" s="224"/>
      <c r="C9" s="223"/>
      <c r="D9" s="225"/>
      <c r="E9" s="135" t="s">
        <v>27</v>
      </c>
      <c r="F9" s="111" t="s">
        <v>27</v>
      </c>
      <c r="G9" s="111" t="s">
        <v>27</v>
      </c>
      <c r="I9" s="60"/>
      <c r="J9" s="60"/>
      <c r="K9" s="60"/>
      <c r="L9" s="219"/>
    </row>
    <row r="10" spans="1:13" s="182" customFormat="1" ht="15" x14ac:dyDescent="0.2">
      <c r="A10" s="177">
        <v>1</v>
      </c>
      <c r="B10" s="178" t="s">
        <v>19</v>
      </c>
      <c r="C10" s="159"/>
      <c r="D10" s="179"/>
      <c r="E10" s="180"/>
      <c r="F10" s="181"/>
      <c r="G10" s="181"/>
      <c r="I10" s="183"/>
      <c r="J10" s="184"/>
      <c r="K10" s="184"/>
      <c r="L10" s="185"/>
    </row>
    <row r="11" spans="1:13" x14ac:dyDescent="0.2">
      <c r="A11" s="158" t="s">
        <v>39</v>
      </c>
      <c r="B11" s="98" t="s">
        <v>57</v>
      </c>
      <c r="C11" s="158" t="s">
        <v>35</v>
      </c>
      <c r="D11" s="99">
        <v>1</v>
      </c>
      <c r="E11" s="136">
        <v>250</v>
      </c>
      <c r="F11" s="94">
        <f>ROUND(E11*$I$1,2)</f>
        <v>312.5</v>
      </c>
      <c r="G11" s="97">
        <f>ROUND(F11*D11,2)</f>
        <v>312.5</v>
      </c>
      <c r="I11" s="60"/>
      <c r="J11" s="68"/>
      <c r="K11" s="60"/>
      <c r="L11" s="61"/>
    </row>
    <row r="12" spans="1:13" x14ac:dyDescent="0.2">
      <c r="A12" s="158" t="s">
        <v>1</v>
      </c>
      <c r="B12" s="98" t="s">
        <v>16</v>
      </c>
      <c r="C12" s="158" t="s">
        <v>2</v>
      </c>
      <c r="D12" s="99">
        <v>4.5</v>
      </c>
      <c r="E12" s="136">
        <v>206.38</v>
      </c>
      <c r="F12" s="94">
        <f>ROUND(E12*$I$1,2)</f>
        <v>257.98</v>
      </c>
      <c r="G12" s="97">
        <f>ROUND(F12*D12,2)</f>
        <v>1160.9100000000001</v>
      </c>
      <c r="H12" s="58" t="s">
        <v>96</v>
      </c>
      <c r="I12" s="61"/>
      <c r="J12" s="68"/>
      <c r="K12" s="60"/>
      <c r="L12" s="61"/>
    </row>
    <row r="13" spans="1:13" s="166" customFormat="1" x14ac:dyDescent="0.2">
      <c r="A13" s="174"/>
      <c r="B13" s="161" t="s">
        <v>46</v>
      </c>
      <c r="C13" s="160"/>
      <c r="D13" s="175"/>
      <c r="E13" s="163"/>
      <c r="F13" s="164"/>
      <c r="G13" s="165">
        <f>SUM(G11:G12)</f>
        <v>1473.41</v>
      </c>
      <c r="I13" s="167"/>
      <c r="J13" s="168"/>
      <c r="K13" s="169"/>
      <c r="L13" s="170"/>
    </row>
    <row r="14" spans="1:13" s="189" customFormat="1" x14ac:dyDescent="0.2">
      <c r="A14" s="177">
        <v>2</v>
      </c>
      <c r="B14" s="178" t="s">
        <v>60</v>
      </c>
      <c r="C14" s="158"/>
      <c r="D14" s="186"/>
      <c r="E14" s="187"/>
      <c r="F14" s="186"/>
      <c r="G14" s="188"/>
      <c r="I14" s="190"/>
      <c r="J14" s="191"/>
      <c r="K14" s="192"/>
      <c r="L14" s="193"/>
    </row>
    <row r="15" spans="1:13" s="70" customFormat="1" x14ac:dyDescent="0.2">
      <c r="A15" s="158" t="s">
        <v>17</v>
      </c>
      <c r="B15" s="100" t="s">
        <v>88</v>
      </c>
      <c r="C15" s="158" t="s">
        <v>2</v>
      </c>
      <c r="D15" s="94">
        <v>64</v>
      </c>
      <c r="E15" s="136">
        <v>8.5399999999999991</v>
      </c>
      <c r="F15" s="94">
        <f t="shared" ref="F15:F32" si="0">ROUND(E15*$I$1,2)</f>
        <v>10.68</v>
      </c>
      <c r="G15" s="97">
        <f t="shared" ref="G15:G32" si="1">ROUND(F15*D15,2)</f>
        <v>683.52</v>
      </c>
      <c r="H15" s="70" t="s">
        <v>98</v>
      </c>
      <c r="I15" s="114"/>
      <c r="J15" s="68"/>
      <c r="K15" s="71"/>
      <c r="L15" s="69"/>
    </row>
    <row r="16" spans="1:13" s="70" customFormat="1" x14ac:dyDescent="0.2">
      <c r="A16" s="158" t="s">
        <v>55</v>
      </c>
      <c r="B16" s="100" t="s">
        <v>62</v>
      </c>
      <c r="C16" s="158" t="s">
        <v>2</v>
      </c>
      <c r="D16" s="94">
        <v>34.65</v>
      </c>
      <c r="E16" s="136">
        <v>8.5399999999999991</v>
      </c>
      <c r="F16" s="94">
        <f t="shared" si="0"/>
        <v>10.68</v>
      </c>
      <c r="G16" s="97">
        <f t="shared" si="1"/>
        <v>370.06</v>
      </c>
      <c r="H16" s="70" t="s">
        <v>98</v>
      </c>
      <c r="I16" s="114"/>
      <c r="J16" s="68"/>
      <c r="K16" s="71"/>
      <c r="L16" s="69"/>
    </row>
    <row r="17" spans="1:12" s="70" customFormat="1" x14ac:dyDescent="0.2">
      <c r="A17" s="158" t="s">
        <v>61</v>
      </c>
      <c r="B17" s="100" t="s">
        <v>89</v>
      </c>
      <c r="C17" s="158" t="s">
        <v>2</v>
      </c>
      <c r="D17" s="94">
        <v>59.2</v>
      </c>
      <c r="E17" s="136">
        <v>17.07</v>
      </c>
      <c r="F17" s="94">
        <f t="shared" si="0"/>
        <v>21.34</v>
      </c>
      <c r="G17" s="97">
        <f t="shared" si="1"/>
        <v>1263.33</v>
      </c>
      <c r="H17" s="70" t="s">
        <v>97</v>
      </c>
      <c r="I17" s="114"/>
      <c r="J17" s="68"/>
      <c r="K17" s="71"/>
      <c r="L17" s="69"/>
    </row>
    <row r="18" spans="1:12" s="70" customFormat="1" x14ac:dyDescent="0.2">
      <c r="A18" s="158" t="s">
        <v>63</v>
      </c>
      <c r="B18" s="100" t="s">
        <v>90</v>
      </c>
      <c r="C18" s="158" t="s">
        <v>3</v>
      </c>
      <c r="D18" s="94">
        <v>2.0499999999999998</v>
      </c>
      <c r="E18" s="136">
        <v>36.58</v>
      </c>
      <c r="F18" s="94">
        <f t="shared" si="0"/>
        <v>45.73</v>
      </c>
      <c r="G18" s="97">
        <f t="shared" si="1"/>
        <v>93.75</v>
      </c>
      <c r="H18" s="70" t="s">
        <v>99</v>
      </c>
      <c r="I18" s="114"/>
      <c r="J18" s="68"/>
      <c r="K18" s="71"/>
      <c r="L18" s="69"/>
    </row>
    <row r="19" spans="1:12" s="70" customFormat="1" x14ac:dyDescent="0.2">
      <c r="A19" s="158" t="s">
        <v>100</v>
      </c>
      <c r="B19" s="100" t="s">
        <v>91</v>
      </c>
      <c r="C19" s="158" t="s">
        <v>3</v>
      </c>
      <c r="D19" s="94">
        <v>7</v>
      </c>
      <c r="E19" s="136">
        <v>36.58</v>
      </c>
      <c r="F19" s="94">
        <f t="shared" si="0"/>
        <v>45.73</v>
      </c>
      <c r="G19" s="97">
        <f t="shared" si="1"/>
        <v>320.11</v>
      </c>
      <c r="H19" s="70" t="s">
        <v>99</v>
      </c>
      <c r="I19" s="114"/>
      <c r="J19" s="68"/>
      <c r="K19" s="71"/>
      <c r="L19" s="69"/>
    </row>
    <row r="20" spans="1:12" s="70" customFormat="1" x14ac:dyDescent="0.2">
      <c r="A20" s="158" t="s">
        <v>172</v>
      </c>
      <c r="B20" s="100" t="s">
        <v>170</v>
      </c>
      <c r="C20" s="158" t="s">
        <v>171</v>
      </c>
      <c r="D20" s="94">
        <v>1</v>
      </c>
      <c r="E20" s="136">
        <v>132.5</v>
      </c>
      <c r="F20" s="94">
        <f t="shared" si="0"/>
        <v>165.63</v>
      </c>
      <c r="G20" s="97">
        <f t="shared" si="1"/>
        <v>165.63</v>
      </c>
      <c r="I20" s="114"/>
      <c r="J20" s="68"/>
      <c r="K20" s="71"/>
      <c r="L20" s="69"/>
    </row>
    <row r="21" spans="1:12" s="171" customFormat="1" x14ac:dyDescent="0.2">
      <c r="A21" s="160"/>
      <c r="B21" s="161" t="s">
        <v>46</v>
      </c>
      <c r="C21" s="160"/>
      <c r="D21" s="175"/>
      <c r="E21" s="163"/>
      <c r="F21" s="164"/>
      <c r="G21" s="165">
        <f>SUM(G15:G20)</f>
        <v>2896.4</v>
      </c>
      <c r="I21" s="167"/>
      <c r="J21" s="168"/>
      <c r="K21" s="172"/>
      <c r="L21" s="173"/>
    </row>
    <row r="22" spans="1:12" s="189" customFormat="1" ht="12.75" customHeight="1" x14ac:dyDescent="0.2">
      <c r="A22" s="177">
        <v>3</v>
      </c>
      <c r="B22" s="178" t="s">
        <v>42</v>
      </c>
      <c r="C22" s="159"/>
      <c r="D22" s="179"/>
      <c r="E22" s="187"/>
      <c r="F22" s="186"/>
      <c r="G22" s="188"/>
      <c r="I22" s="190"/>
      <c r="J22" s="191"/>
      <c r="K22" s="192"/>
      <c r="L22" s="193"/>
    </row>
    <row r="23" spans="1:12" x14ac:dyDescent="0.2">
      <c r="A23" s="158" t="s">
        <v>101</v>
      </c>
      <c r="B23" s="98" t="s">
        <v>176</v>
      </c>
      <c r="C23" s="104" t="s">
        <v>2</v>
      </c>
      <c r="D23" s="144">
        <v>0.73</v>
      </c>
      <c r="E23" s="136">
        <v>45.32</v>
      </c>
      <c r="F23" s="94">
        <f t="shared" si="0"/>
        <v>56.65</v>
      </c>
      <c r="G23" s="97">
        <f t="shared" si="1"/>
        <v>41.35</v>
      </c>
      <c r="H23" s="58" t="s">
        <v>177</v>
      </c>
      <c r="I23" s="114"/>
      <c r="J23" s="68"/>
      <c r="K23" s="60"/>
      <c r="L23" s="69"/>
    </row>
    <row r="24" spans="1:12" x14ac:dyDescent="0.2">
      <c r="A24" s="158" t="s">
        <v>179</v>
      </c>
      <c r="B24" s="98" t="s">
        <v>178</v>
      </c>
      <c r="C24" s="104" t="s">
        <v>3</v>
      </c>
      <c r="D24" s="144">
        <v>0.5</v>
      </c>
      <c r="E24" s="136">
        <v>1061.58</v>
      </c>
      <c r="F24" s="94">
        <f t="shared" ref="F24" si="2">ROUND(E24*$I$1,2)</f>
        <v>1326.98</v>
      </c>
      <c r="G24" s="97">
        <f t="shared" si="1"/>
        <v>663.49</v>
      </c>
      <c r="H24" s="58" t="s">
        <v>180</v>
      </c>
      <c r="I24" s="114"/>
      <c r="J24" s="68"/>
      <c r="K24" s="60"/>
      <c r="L24" s="69"/>
    </row>
    <row r="25" spans="1:12" s="171" customFormat="1" ht="12.75" customHeight="1" x14ac:dyDescent="0.2">
      <c r="A25" s="176"/>
      <c r="B25" s="161" t="s">
        <v>46</v>
      </c>
      <c r="C25" s="160"/>
      <c r="D25" s="162"/>
      <c r="E25" s="163"/>
      <c r="F25" s="164"/>
      <c r="G25" s="165">
        <f>SUM(G23:G24)</f>
        <v>704.84</v>
      </c>
      <c r="I25" s="167"/>
      <c r="J25" s="168"/>
      <c r="K25" s="172"/>
      <c r="L25" s="170"/>
    </row>
    <row r="26" spans="1:12" s="194" customFormat="1" x14ac:dyDescent="0.2">
      <c r="A26" s="176">
        <v>4</v>
      </c>
      <c r="B26" s="178" t="s">
        <v>4</v>
      </c>
      <c r="C26" s="159" t="s">
        <v>23</v>
      </c>
      <c r="D26" s="107"/>
      <c r="E26" s="187"/>
      <c r="F26" s="186"/>
      <c r="G26" s="188"/>
      <c r="I26" s="190"/>
      <c r="J26" s="191"/>
      <c r="K26" s="195"/>
      <c r="L26" s="193"/>
    </row>
    <row r="27" spans="1:12" ht="12.75" customHeight="1" x14ac:dyDescent="0.2">
      <c r="A27" s="158" t="s">
        <v>102</v>
      </c>
      <c r="B27" s="98" t="s">
        <v>148</v>
      </c>
      <c r="C27" s="158" t="s">
        <v>5</v>
      </c>
      <c r="D27" s="103">
        <v>2</v>
      </c>
      <c r="E27" s="136">
        <v>303.79000000000002</v>
      </c>
      <c r="F27" s="94">
        <f t="shared" si="0"/>
        <v>379.74</v>
      </c>
      <c r="G27" s="97">
        <f t="shared" si="1"/>
        <v>759.48</v>
      </c>
      <c r="H27" s="58" t="s">
        <v>149</v>
      </c>
      <c r="I27" s="114"/>
      <c r="J27" s="68"/>
      <c r="K27" s="60"/>
      <c r="L27" s="69"/>
    </row>
    <row r="28" spans="1:12" ht="13.5" customHeight="1" x14ac:dyDescent="0.2">
      <c r="A28" s="158" t="s">
        <v>173</v>
      </c>
      <c r="B28" s="98" t="s">
        <v>174</v>
      </c>
      <c r="C28" s="158" t="s">
        <v>2</v>
      </c>
      <c r="D28" s="103">
        <v>7.82</v>
      </c>
      <c r="E28" s="136">
        <v>137.69</v>
      </c>
      <c r="F28" s="94">
        <f t="shared" si="0"/>
        <v>172.11</v>
      </c>
      <c r="G28" s="97">
        <f t="shared" si="1"/>
        <v>1345.9</v>
      </c>
      <c r="H28" s="58" t="s">
        <v>175</v>
      </c>
      <c r="I28" s="114"/>
      <c r="J28" s="68"/>
      <c r="K28" s="60"/>
      <c r="L28" s="69"/>
    </row>
    <row r="29" spans="1:12" s="171" customFormat="1" ht="14.25" customHeight="1" x14ac:dyDescent="0.2">
      <c r="A29" s="176"/>
      <c r="B29" s="161" t="s">
        <v>46</v>
      </c>
      <c r="C29" s="160"/>
      <c r="D29" s="162"/>
      <c r="E29" s="163"/>
      <c r="F29" s="164"/>
      <c r="G29" s="165">
        <f>SUM(G27:G28)</f>
        <v>2105.38</v>
      </c>
      <c r="I29" s="167"/>
      <c r="J29" s="168"/>
      <c r="K29" s="172"/>
      <c r="L29" s="170"/>
    </row>
    <row r="30" spans="1:12" s="194" customFormat="1" x14ac:dyDescent="0.2">
      <c r="A30" s="176">
        <v>5</v>
      </c>
      <c r="B30" s="178" t="s">
        <v>32</v>
      </c>
      <c r="C30" s="159"/>
      <c r="D30" s="107"/>
      <c r="E30" s="187"/>
      <c r="F30" s="186"/>
      <c r="G30" s="188"/>
      <c r="I30" s="190"/>
      <c r="J30" s="191"/>
      <c r="K30" s="195"/>
      <c r="L30" s="196"/>
    </row>
    <row r="31" spans="1:12" s="70" customFormat="1" ht="22.5" x14ac:dyDescent="0.2">
      <c r="A31" s="206" t="s">
        <v>103</v>
      </c>
      <c r="B31" s="105" t="s">
        <v>92</v>
      </c>
      <c r="C31" s="158" t="s">
        <v>2</v>
      </c>
      <c r="D31" s="103">
        <v>33.880000000000003</v>
      </c>
      <c r="E31" s="136">
        <v>24.99</v>
      </c>
      <c r="F31" s="94">
        <f t="shared" si="0"/>
        <v>31.24</v>
      </c>
      <c r="G31" s="97">
        <f t="shared" si="1"/>
        <v>1058.4100000000001</v>
      </c>
      <c r="H31" s="70" t="s">
        <v>105</v>
      </c>
      <c r="I31" s="114"/>
      <c r="J31" s="68"/>
      <c r="K31" s="71"/>
      <c r="L31" s="69"/>
    </row>
    <row r="32" spans="1:12" s="70" customFormat="1" ht="22.5" x14ac:dyDescent="0.2">
      <c r="A32" s="206" t="s">
        <v>104</v>
      </c>
      <c r="B32" s="105" t="s">
        <v>93</v>
      </c>
      <c r="C32" s="218" t="s">
        <v>2</v>
      </c>
      <c r="D32" s="94">
        <v>95.26</v>
      </c>
      <c r="E32" s="136">
        <v>24.99</v>
      </c>
      <c r="F32" s="94">
        <f t="shared" si="0"/>
        <v>31.24</v>
      </c>
      <c r="G32" s="97">
        <f t="shared" si="1"/>
        <v>2975.92</v>
      </c>
      <c r="H32" s="70" t="s">
        <v>105</v>
      </c>
      <c r="I32" s="114"/>
      <c r="J32" s="68"/>
      <c r="K32" s="71"/>
      <c r="L32" s="69"/>
    </row>
    <row r="33" spans="1:12" s="166" customFormat="1" ht="12" customHeight="1" x14ac:dyDescent="0.2">
      <c r="A33" s="176"/>
      <c r="B33" s="161" t="s">
        <v>46</v>
      </c>
      <c r="C33" s="160"/>
      <c r="D33" s="162"/>
      <c r="E33" s="163"/>
      <c r="F33" s="164"/>
      <c r="G33" s="165">
        <f>SUM(G31:G32)</f>
        <v>4034.33</v>
      </c>
      <c r="I33" s="167"/>
      <c r="J33" s="168"/>
      <c r="K33" s="169"/>
      <c r="L33" s="170"/>
    </row>
    <row r="34" spans="1:12" s="194" customFormat="1" x14ac:dyDescent="0.2">
      <c r="A34" s="176">
        <v>6</v>
      </c>
      <c r="B34" s="178" t="s">
        <v>56</v>
      </c>
      <c r="C34" s="159"/>
      <c r="D34" s="107"/>
      <c r="E34" s="187"/>
      <c r="F34" s="186"/>
      <c r="G34" s="188"/>
      <c r="I34" s="190"/>
      <c r="J34" s="191"/>
      <c r="K34" s="195"/>
      <c r="L34" s="196"/>
    </row>
    <row r="35" spans="1:12" x14ac:dyDescent="0.2">
      <c r="A35" s="206" t="s">
        <v>107</v>
      </c>
      <c r="B35" s="98" t="s">
        <v>94</v>
      </c>
      <c r="C35" s="158" t="s">
        <v>2</v>
      </c>
      <c r="D35" s="103">
        <v>34.65</v>
      </c>
      <c r="E35" s="136">
        <v>45.2</v>
      </c>
      <c r="F35" s="94">
        <f t="shared" ref="F35:F70" si="3">ROUND(E35*$I$1,2)</f>
        <v>56.5</v>
      </c>
      <c r="G35" s="97">
        <f t="shared" ref="G35:G70" si="4">ROUND(F35*D35,2)</f>
        <v>1957.73</v>
      </c>
      <c r="H35" s="58" t="s">
        <v>87</v>
      </c>
      <c r="I35" s="114"/>
      <c r="J35" s="68"/>
      <c r="K35" s="60"/>
      <c r="L35" s="69"/>
    </row>
    <row r="36" spans="1:12" ht="22.5" x14ac:dyDescent="0.2">
      <c r="A36" s="206" t="s">
        <v>108</v>
      </c>
      <c r="B36" s="98" t="s">
        <v>95</v>
      </c>
      <c r="C36" s="158" t="s">
        <v>2</v>
      </c>
      <c r="D36" s="103">
        <v>59.2</v>
      </c>
      <c r="E36" s="136">
        <v>78.55</v>
      </c>
      <c r="F36" s="94">
        <f t="shared" si="3"/>
        <v>98.19</v>
      </c>
      <c r="G36" s="97">
        <f t="shared" si="4"/>
        <v>5812.85</v>
      </c>
      <c r="H36" s="58" t="s">
        <v>106</v>
      </c>
      <c r="I36" s="114"/>
      <c r="J36" s="68"/>
      <c r="K36" s="60"/>
      <c r="L36" s="69"/>
    </row>
    <row r="37" spans="1:12" ht="13.5" customHeight="1" x14ac:dyDescent="0.2">
      <c r="A37" s="206" t="s">
        <v>109</v>
      </c>
      <c r="B37" s="98" t="s">
        <v>181</v>
      </c>
      <c r="C37" s="158" t="s">
        <v>2</v>
      </c>
      <c r="D37" s="103">
        <v>0.45</v>
      </c>
      <c r="E37" s="136">
        <v>277.99</v>
      </c>
      <c r="F37" s="94">
        <f t="shared" si="3"/>
        <v>347.49</v>
      </c>
      <c r="G37" s="97">
        <f t="shared" si="4"/>
        <v>156.37</v>
      </c>
      <c r="H37" s="58" t="s">
        <v>184</v>
      </c>
      <c r="I37" s="114"/>
      <c r="J37" s="68"/>
      <c r="K37" s="60"/>
      <c r="L37" s="61"/>
    </row>
    <row r="38" spans="1:12" ht="13.5" customHeight="1" x14ac:dyDescent="0.2">
      <c r="A38" s="206" t="s">
        <v>182</v>
      </c>
      <c r="B38" s="98" t="s">
        <v>183</v>
      </c>
      <c r="C38" s="158" t="s">
        <v>2</v>
      </c>
      <c r="D38" s="103">
        <v>0.72</v>
      </c>
      <c r="E38" s="136">
        <v>451.87</v>
      </c>
      <c r="F38" s="94">
        <f t="shared" si="3"/>
        <v>564.84</v>
      </c>
      <c r="G38" s="97">
        <f t="shared" si="4"/>
        <v>406.68</v>
      </c>
      <c r="H38" s="70" t="s">
        <v>185</v>
      </c>
      <c r="I38" s="114"/>
      <c r="J38" s="68"/>
      <c r="K38" s="60"/>
      <c r="L38" s="61"/>
    </row>
    <row r="39" spans="1:12" s="171" customFormat="1" x14ac:dyDescent="0.2">
      <c r="A39" s="176"/>
      <c r="B39" s="161" t="s">
        <v>46</v>
      </c>
      <c r="C39" s="160"/>
      <c r="D39" s="162"/>
      <c r="E39" s="163"/>
      <c r="F39" s="164"/>
      <c r="G39" s="165">
        <f>SUM(G35:G38)</f>
        <v>8333.6299999999992</v>
      </c>
      <c r="I39" s="167"/>
      <c r="J39" s="168"/>
      <c r="K39" s="172"/>
      <c r="L39" s="170"/>
    </row>
    <row r="40" spans="1:12" s="194" customFormat="1" x14ac:dyDescent="0.2">
      <c r="A40" s="176">
        <v>7</v>
      </c>
      <c r="B40" s="178" t="s">
        <v>40</v>
      </c>
      <c r="C40" s="159"/>
      <c r="D40" s="107"/>
      <c r="E40" s="187"/>
      <c r="F40" s="186"/>
      <c r="G40" s="188"/>
      <c r="I40" s="190"/>
      <c r="J40" s="191"/>
      <c r="K40" s="195"/>
      <c r="L40" s="193"/>
    </row>
    <row r="41" spans="1:12" s="194" customFormat="1" x14ac:dyDescent="0.2">
      <c r="A41" s="177"/>
      <c r="B41" s="197" t="s">
        <v>20</v>
      </c>
      <c r="C41" s="159"/>
      <c r="D41" s="107"/>
      <c r="E41" s="187"/>
      <c r="F41" s="186"/>
      <c r="G41" s="188"/>
      <c r="I41" s="190"/>
      <c r="J41" s="191"/>
      <c r="K41" s="195"/>
      <c r="L41" s="198"/>
    </row>
    <row r="42" spans="1:12" x14ac:dyDescent="0.2">
      <c r="A42" s="158" t="s">
        <v>110</v>
      </c>
      <c r="B42" s="98" t="s">
        <v>83</v>
      </c>
      <c r="C42" s="207" t="s">
        <v>21</v>
      </c>
      <c r="D42" s="103">
        <v>6</v>
      </c>
      <c r="E42" s="136">
        <v>5.75</v>
      </c>
      <c r="F42" s="94">
        <f t="shared" si="3"/>
        <v>7.19</v>
      </c>
      <c r="G42" s="97">
        <f t="shared" si="4"/>
        <v>43.14</v>
      </c>
      <c r="H42" s="58">
        <v>72573</v>
      </c>
      <c r="I42" s="114"/>
      <c r="J42" s="68"/>
      <c r="K42" s="60"/>
      <c r="L42" s="72"/>
    </row>
    <row r="43" spans="1:12" x14ac:dyDescent="0.2">
      <c r="A43" s="158" t="s">
        <v>18</v>
      </c>
      <c r="B43" s="106" t="s">
        <v>84</v>
      </c>
      <c r="C43" s="207" t="s">
        <v>21</v>
      </c>
      <c r="D43" s="103">
        <v>1</v>
      </c>
      <c r="E43" s="136">
        <v>6.1</v>
      </c>
      <c r="F43" s="94">
        <f t="shared" si="3"/>
        <v>7.63</v>
      </c>
      <c r="G43" s="97">
        <f t="shared" si="4"/>
        <v>7.63</v>
      </c>
      <c r="H43" s="70">
        <v>72574</v>
      </c>
      <c r="I43" s="114"/>
      <c r="J43" s="68"/>
      <c r="K43" s="60"/>
      <c r="L43" s="72"/>
    </row>
    <row r="44" spans="1:12" s="70" customFormat="1" x14ac:dyDescent="0.2">
      <c r="A44" s="158" t="s">
        <v>111</v>
      </c>
      <c r="B44" s="106" t="s">
        <v>51</v>
      </c>
      <c r="C44" s="207" t="s">
        <v>21</v>
      </c>
      <c r="D44" s="103">
        <v>2</v>
      </c>
      <c r="E44" s="136">
        <v>62.74</v>
      </c>
      <c r="F44" s="94">
        <f t="shared" si="3"/>
        <v>78.430000000000007</v>
      </c>
      <c r="G44" s="97">
        <f t="shared" si="4"/>
        <v>156.86000000000001</v>
      </c>
      <c r="H44" s="70">
        <v>73663</v>
      </c>
      <c r="I44" s="114"/>
      <c r="J44" s="68"/>
      <c r="K44" s="84"/>
      <c r="L44" s="69"/>
    </row>
    <row r="45" spans="1:12" s="70" customFormat="1" x14ac:dyDescent="0.2">
      <c r="A45" s="158" t="s">
        <v>112</v>
      </c>
      <c r="B45" s="106" t="s">
        <v>85</v>
      </c>
      <c r="C45" s="207" t="s">
        <v>21</v>
      </c>
      <c r="D45" s="103">
        <v>1</v>
      </c>
      <c r="E45" s="136">
        <v>6.11</v>
      </c>
      <c r="F45" s="94">
        <f t="shared" si="3"/>
        <v>7.64</v>
      </c>
      <c r="G45" s="97">
        <f t="shared" si="4"/>
        <v>7.64</v>
      </c>
      <c r="H45" s="70">
        <v>72439</v>
      </c>
      <c r="I45" s="114"/>
      <c r="J45" s="68"/>
      <c r="K45" s="84"/>
      <c r="L45" s="69"/>
    </row>
    <row r="46" spans="1:12" s="70" customFormat="1" x14ac:dyDescent="0.2">
      <c r="A46" s="158" t="s">
        <v>113</v>
      </c>
      <c r="B46" s="106" t="s">
        <v>64</v>
      </c>
      <c r="C46" s="207" t="s">
        <v>7</v>
      </c>
      <c r="D46" s="103">
        <v>25</v>
      </c>
      <c r="E46" s="136">
        <v>15.1</v>
      </c>
      <c r="F46" s="94">
        <f t="shared" si="3"/>
        <v>18.88</v>
      </c>
      <c r="G46" s="97">
        <f t="shared" si="4"/>
        <v>472</v>
      </c>
      <c r="H46" s="70" t="s">
        <v>82</v>
      </c>
      <c r="I46" s="114"/>
      <c r="J46" s="68"/>
      <c r="K46" s="84"/>
      <c r="L46" s="69"/>
    </row>
    <row r="47" spans="1:12" s="171" customFormat="1" x14ac:dyDescent="0.2">
      <c r="A47" s="160"/>
      <c r="B47" s="161" t="s">
        <v>46</v>
      </c>
      <c r="C47" s="160"/>
      <c r="D47" s="162"/>
      <c r="E47" s="163"/>
      <c r="F47" s="164"/>
      <c r="G47" s="165">
        <f>SUM(G42:G46)</f>
        <v>687.27</v>
      </c>
      <c r="I47" s="167"/>
      <c r="J47" s="168"/>
      <c r="K47" s="172"/>
      <c r="L47" s="199"/>
    </row>
    <row r="48" spans="1:12" s="189" customFormat="1" x14ac:dyDescent="0.2">
      <c r="A48" s="158"/>
      <c r="B48" s="197" t="s">
        <v>38</v>
      </c>
      <c r="C48" s="158"/>
      <c r="D48" s="107"/>
      <c r="E48" s="187"/>
      <c r="F48" s="186"/>
      <c r="G48" s="188"/>
      <c r="I48" s="190"/>
      <c r="J48" s="191"/>
      <c r="K48" s="192"/>
      <c r="L48" s="193"/>
    </row>
    <row r="49" spans="1:12" x14ac:dyDescent="0.2">
      <c r="A49" s="158" t="s">
        <v>114</v>
      </c>
      <c r="B49" s="98" t="s">
        <v>53</v>
      </c>
      <c r="C49" s="207" t="s">
        <v>21</v>
      </c>
      <c r="D49" s="103">
        <v>1</v>
      </c>
      <c r="E49" s="136">
        <v>293.24</v>
      </c>
      <c r="F49" s="94">
        <f t="shared" si="3"/>
        <v>366.55</v>
      </c>
      <c r="G49" s="97">
        <f t="shared" si="4"/>
        <v>366.55</v>
      </c>
      <c r="H49" s="58" t="s">
        <v>126</v>
      </c>
      <c r="I49" s="114"/>
      <c r="J49" s="68"/>
      <c r="K49" s="60"/>
      <c r="L49" s="69"/>
    </row>
    <row r="50" spans="1:12" x14ac:dyDescent="0.2">
      <c r="A50" s="158" t="s">
        <v>117</v>
      </c>
      <c r="B50" s="98" t="s">
        <v>116</v>
      </c>
      <c r="C50" s="207" t="s">
        <v>21</v>
      </c>
      <c r="D50" s="103">
        <v>1</v>
      </c>
      <c r="E50" s="136">
        <v>407.2</v>
      </c>
      <c r="F50" s="94">
        <f t="shared" si="3"/>
        <v>509</v>
      </c>
      <c r="G50" s="97">
        <f t="shared" si="4"/>
        <v>509</v>
      </c>
      <c r="H50" s="58" t="s">
        <v>127</v>
      </c>
      <c r="I50" s="114"/>
      <c r="J50" s="68"/>
      <c r="K50" s="60"/>
      <c r="L50" s="69"/>
    </row>
    <row r="51" spans="1:12" x14ac:dyDescent="0.2">
      <c r="A51" s="158" t="s">
        <v>118</v>
      </c>
      <c r="B51" s="98" t="s">
        <v>68</v>
      </c>
      <c r="C51" s="207" t="s">
        <v>21</v>
      </c>
      <c r="D51" s="103">
        <v>3</v>
      </c>
      <c r="E51" s="136">
        <v>9.93</v>
      </c>
      <c r="F51" s="94">
        <f t="shared" si="3"/>
        <v>12.41</v>
      </c>
      <c r="G51" s="97">
        <f t="shared" si="4"/>
        <v>37.229999999999997</v>
      </c>
      <c r="H51" s="58">
        <v>72561</v>
      </c>
      <c r="I51" s="114"/>
      <c r="J51" s="68"/>
      <c r="K51" s="60"/>
      <c r="L51" s="61"/>
    </row>
    <row r="52" spans="1:12" x14ac:dyDescent="0.2">
      <c r="A52" s="158" t="s">
        <v>119</v>
      </c>
      <c r="B52" s="98" t="s">
        <v>71</v>
      </c>
      <c r="C52" s="207" t="s">
        <v>21</v>
      </c>
      <c r="D52" s="103">
        <v>2</v>
      </c>
      <c r="E52" s="136">
        <v>8.4</v>
      </c>
      <c r="F52" s="94">
        <f t="shared" si="3"/>
        <v>10.5</v>
      </c>
      <c r="G52" s="97">
        <f t="shared" si="4"/>
        <v>21</v>
      </c>
      <c r="H52" s="58">
        <v>72558</v>
      </c>
      <c r="I52" s="114"/>
      <c r="J52" s="68"/>
      <c r="K52" s="60"/>
      <c r="L52" s="61"/>
    </row>
    <row r="53" spans="1:12" x14ac:dyDescent="0.2">
      <c r="A53" s="158" t="s">
        <v>120</v>
      </c>
      <c r="B53" s="98" t="s">
        <v>115</v>
      </c>
      <c r="C53" s="207" t="s">
        <v>21</v>
      </c>
      <c r="D53" s="103">
        <v>3</v>
      </c>
      <c r="E53" s="136">
        <v>17.850000000000001</v>
      </c>
      <c r="F53" s="94">
        <f t="shared" si="3"/>
        <v>22.31</v>
      </c>
      <c r="G53" s="97">
        <f t="shared" si="4"/>
        <v>66.930000000000007</v>
      </c>
      <c r="H53" s="58">
        <v>72556</v>
      </c>
      <c r="I53" s="114"/>
      <c r="J53" s="68"/>
      <c r="K53" s="60"/>
      <c r="L53" s="61"/>
    </row>
    <row r="54" spans="1:12" x14ac:dyDescent="0.2">
      <c r="A54" s="158" t="s">
        <v>121</v>
      </c>
      <c r="B54" s="98" t="s">
        <v>69</v>
      </c>
      <c r="C54" s="207" t="s">
        <v>7</v>
      </c>
      <c r="D54" s="103">
        <v>1</v>
      </c>
      <c r="E54" s="136">
        <v>21.67</v>
      </c>
      <c r="F54" s="94">
        <f t="shared" si="3"/>
        <v>27.09</v>
      </c>
      <c r="G54" s="97">
        <f t="shared" si="4"/>
        <v>27.09</v>
      </c>
      <c r="H54" s="70" t="s">
        <v>77</v>
      </c>
      <c r="I54" s="114"/>
      <c r="J54" s="68"/>
      <c r="K54" s="60"/>
      <c r="L54" s="61"/>
    </row>
    <row r="55" spans="1:12" x14ac:dyDescent="0.2">
      <c r="A55" s="158" t="s">
        <v>122</v>
      </c>
      <c r="B55" s="98" t="s">
        <v>70</v>
      </c>
      <c r="C55" s="207" t="s">
        <v>7</v>
      </c>
      <c r="D55" s="103">
        <v>17</v>
      </c>
      <c r="E55" s="136">
        <v>28.7</v>
      </c>
      <c r="F55" s="94">
        <f t="shared" si="3"/>
        <v>35.880000000000003</v>
      </c>
      <c r="G55" s="97">
        <f t="shared" si="4"/>
        <v>609.96</v>
      </c>
      <c r="H55" s="58" t="s">
        <v>78</v>
      </c>
      <c r="I55" s="114"/>
      <c r="J55" s="68"/>
      <c r="K55" s="60"/>
      <c r="L55" s="61"/>
    </row>
    <row r="56" spans="1:12" x14ac:dyDescent="0.2">
      <c r="A56" s="158" t="s">
        <v>162</v>
      </c>
      <c r="B56" s="98" t="s">
        <v>124</v>
      </c>
      <c r="C56" s="207" t="s">
        <v>21</v>
      </c>
      <c r="D56" s="103">
        <v>1</v>
      </c>
      <c r="E56" s="136">
        <v>9.93</v>
      </c>
      <c r="F56" s="94">
        <f t="shared" si="3"/>
        <v>12.41</v>
      </c>
      <c r="G56" s="97">
        <f t="shared" si="4"/>
        <v>12.41</v>
      </c>
      <c r="I56" s="114"/>
      <c r="J56" s="68"/>
      <c r="K56" s="60"/>
      <c r="L56" s="72"/>
    </row>
    <row r="57" spans="1:12" x14ac:dyDescent="0.2">
      <c r="A57" s="158" t="s">
        <v>123</v>
      </c>
      <c r="B57" s="98" t="s">
        <v>125</v>
      </c>
      <c r="C57" s="207" t="s">
        <v>21</v>
      </c>
      <c r="D57" s="103">
        <v>1</v>
      </c>
      <c r="E57" s="136">
        <v>8.4</v>
      </c>
      <c r="F57" s="94">
        <f t="shared" si="3"/>
        <v>10.5</v>
      </c>
      <c r="G57" s="97">
        <f t="shared" si="4"/>
        <v>10.5</v>
      </c>
      <c r="I57" s="114"/>
      <c r="J57" s="68"/>
      <c r="K57" s="60"/>
      <c r="L57" s="72"/>
    </row>
    <row r="58" spans="1:12" s="166" customFormat="1" x14ac:dyDescent="0.2">
      <c r="A58" s="160"/>
      <c r="B58" s="161" t="s">
        <v>46</v>
      </c>
      <c r="C58" s="160"/>
      <c r="D58" s="162"/>
      <c r="E58" s="163"/>
      <c r="F58" s="164"/>
      <c r="G58" s="165">
        <f>SUM(G49:G57)</f>
        <v>1660.67</v>
      </c>
      <c r="I58" s="167"/>
      <c r="J58" s="168"/>
      <c r="K58" s="169"/>
      <c r="L58" s="170"/>
    </row>
    <row r="59" spans="1:12" s="189" customFormat="1" x14ac:dyDescent="0.2">
      <c r="A59" s="176">
        <v>8</v>
      </c>
      <c r="B59" s="178" t="s">
        <v>86</v>
      </c>
      <c r="C59" s="159"/>
      <c r="D59" s="107"/>
      <c r="E59" s="187"/>
      <c r="F59" s="186"/>
      <c r="G59" s="188"/>
      <c r="I59" s="190"/>
      <c r="J59" s="191"/>
      <c r="K59" s="192"/>
      <c r="L59" s="193"/>
    </row>
    <row r="60" spans="1:12" s="70" customFormat="1" x14ac:dyDescent="0.2">
      <c r="A60" s="207" t="s">
        <v>128</v>
      </c>
      <c r="B60" s="98" t="s">
        <v>150</v>
      </c>
      <c r="C60" s="158" t="s">
        <v>10</v>
      </c>
      <c r="D60" s="103">
        <v>1</v>
      </c>
      <c r="E60" s="136">
        <v>184.21</v>
      </c>
      <c r="F60" s="94">
        <f t="shared" si="3"/>
        <v>230.26</v>
      </c>
      <c r="G60" s="97">
        <f t="shared" si="4"/>
        <v>230.26</v>
      </c>
      <c r="H60" s="70" t="s">
        <v>154</v>
      </c>
      <c r="I60" s="114"/>
      <c r="J60" s="68"/>
      <c r="K60" s="71"/>
      <c r="L60" s="69"/>
    </row>
    <row r="61" spans="1:12" s="70" customFormat="1" x14ac:dyDescent="0.2">
      <c r="A61" s="207" t="s">
        <v>129</v>
      </c>
      <c r="B61" s="98" t="s">
        <v>152</v>
      </c>
      <c r="C61" s="158" t="s">
        <v>10</v>
      </c>
      <c r="D61" s="103">
        <v>3</v>
      </c>
      <c r="E61" s="136">
        <v>44.16</v>
      </c>
      <c r="F61" s="94">
        <f t="shared" si="3"/>
        <v>55.2</v>
      </c>
      <c r="G61" s="97">
        <f t="shared" si="4"/>
        <v>165.6</v>
      </c>
      <c r="I61" s="114"/>
      <c r="J61" s="68"/>
      <c r="K61" s="71"/>
      <c r="L61" s="69"/>
    </row>
    <row r="62" spans="1:12" s="70" customFormat="1" x14ac:dyDescent="0.2">
      <c r="A62" s="207" t="s">
        <v>130</v>
      </c>
      <c r="B62" s="98" t="s">
        <v>58</v>
      </c>
      <c r="C62" s="158" t="s">
        <v>10</v>
      </c>
      <c r="D62" s="103">
        <v>2</v>
      </c>
      <c r="E62" s="136">
        <v>44.16</v>
      </c>
      <c r="F62" s="94">
        <f t="shared" si="3"/>
        <v>55.2</v>
      </c>
      <c r="G62" s="97">
        <f t="shared" si="4"/>
        <v>110.4</v>
      </c>
      <c r="H62" s="70" t="s">
        <v>155</v>
      </c>
      <c r="I62" s="114"/>
      <c r="J62" s="68"/>
      <c r="K62" s="71"/>
      <c r="L62" s="69"/>
    </row>
    <row r="63" spans="1:12" s="70" customFormat="1" x14ac:dyDescent="0.2">
      <c r="A63" s="207" t="s">
        <v>131</v>
      </c>
      <c r="B63" s="98" t="s">
        <v>151</v>
      </c>
      <c r="C63" s="158" t="s">
        <v>10</v>
      </c>
      <c r="D63" s="103">
        <v>1</v>
      </c>
      <c r="E63" s="136">
        <v>44.32</v>
      </c>
      <c r="F63" s="94">
        <f t="shared" si="3"/>
        <v>55.4</v>
      </c>
      <c r="G63" s="97">
        <f t="shared" si="4"/>
        <v>55.4</v>
      </c>
      <c r="H63" s="70" t="s">
        <v>156</v>
      </c>
      <c r="I63" s="114"/>
      <c r="J63" s="68"/>
      <c r="K63" s="71"/>
      <c r="L63" s="69"/>
    </row>
    <row r="64" spans="1:12" s="70" customFormat="1" x14ac:dyDescent="0.2">
      <c r="A64" s="207" t="s">
        <v>132</v>
      </c>
      <c r="B64" s="98" t="s">
        <v>50</v>
      </c>
      <c r="C64" s="158" t="s">
        <v>10</v>
      </c>
      <c r="D64" s="107">
        <v>5</v>
      </c>
      <c r="E64" s="136">
        <v>108.38</v>
      </c>
      <c r="F64" s="94">
        <f t="shared" si="3"/>
        <v>135.47999999999999</v>
      </c>
      <c r="G64" s="97">
        <f t="shared" si="4"/>
        <v>677.4</v>
      </c>
      <c r="H64" s="70" t="s">
        <v>157</v>
      </c>
      <c r="I64" s="114"/>
      <c r="J64" s="68"/>
      <c r="K64" s="71"/>
      <c r="L64" s="69"/>
    </row>
    <row r="65" spans="1:12" s="70" customFormat="1" x14ac:dyDescent="0.2">
      <c r="A65" s="207" t="s">
        <v>133</v>
      </c>
      <c r="B65" s="98" t="s">
        <v>65</v>
      </c>
      <c r="C65" s="158" t="s">
        <v>10</v>
      </c>
      <c r="D65" s="103">
        <v>23</v>
      </c>
      <c r="E65" s="136">
        <v>25.17</v>
      </c>
      <c r="F65" s="94">
        <f t="shared" si="3"/>
        <v>31.46</v>
      </c>
      <c r="G65" s="97">
        <f t="shared" si="4"/>
        <v>723.58</v>
      </c>
      <c r="H65" s="117" t="s">
        <v>158</v>
      </c>
      <c r="I65" s="114"/>
      <c r="J65" s="68"/>
      <c r="K65" s="71"/>
      <c r="L65" s="69"/>
    </row>
    <row r="66" spans="1:12" x14ac:dyDescent="0.2">
      <c r="A66" s="207" t="s">
        <v>134</v>
      </c>
      <c r="B66" s="98" t="s">
        <v>54</v>
      </c>
      <c r="C66" s="158" t="s">
        <v>10</v>
      </c>
      <c r="D66" s="103">
        <v>2</v>
      </c>
      <c r="E66" s="136">
        <v>25.17</v>
      </c>
      <c r="F66" s="94">
        <f t="shared" si="3"/>
        <v>31.46</v>
      </c>
      <c r="G66" s="97">
        <f t="shared" si="4"/>
        <v>62.92</v>
      </c>
      <c r="H66" s="115" t="s">
        <v>158</v>
      </c>
      <c r="I66" s="114"/>
      <c r="J66" s="68"/>
      <c r="K66" s="60"/>
      <c r="L66" s="69"/>
    </row>
    <row r="67" spans="1:12" x14ac:dyDescent="0.2">
      <c r="A67" s="207" t="s">
        <v>135</v>
      </c>
      <c r="B67" s="98" t="s">
        <v>36</v>
      </c>
      <c r="C67" s="158" t="s">
        <v>10</v>
      </c>
      <c r="D67" s="103">
        <v>23</v>
      </c>
      <c r="E67" s="136">
        <v>3.2</v>
      </c>
      <c r="F67" s="94">
        <f t="shared" si="3"/>
        <v>4</v>
      </c>
      <c r="G67" s="97">
        <f t="shared" si="4"/>
        <v>92</v>
      </c>
      <c r="H67" s="116" t="s">
        <v>159</v>
      </c>
      <c r="I67" s="114"/>
      <c r="J67" s="68"/>
      <c r="K67" s="60"/>
      <c r="L67" s="61"/>
    </row>
    <row r="68" spans="1:12" x14ac:dyDescent="0.2">
      <c r="A68" s="207" t="s">
        <v>136</v>
      </c>
      <c r="B68" s="98" t="s">
        <v>43</v>
      </c>
      <c r="C68" s="158" t="s">
        <v>37</v>
      </c>
      <c r="D68" s="103">
        <v>270.5</v>
      </c>
      <c r="E68" s="136">
        <v>0.89</v>
      </c>
      <c r="F68" s="94">
        <f t="shared" si="3"/>
        <v>1.1100000000000001</v>
      </c>
      <c r="G68" s="97">
        <f t="shared" si="4"/>
        <v>300.26</v>
      </c>
      <c r="H68" s="58" t="s">
        <v>160</v>
      </c>
      <c r="I68" s="114"/>
      <c r="J68" s="68"/>
      <c r="K68" s="60"/>
      <c r="L68" s="72"/>
    </row>
    <row r="69" spans="1:12" s="70" customFormat="1" x14ac:dyDescent="0.2">
      <c r="A69" s="207" t="s">
        <v>137</v>
      </c>
      <c r="B69" s="98" t="s">
        <v>153</v>
      </c>
      <c r="C69" s="158" t="s">
        <v>37</v>
      </c>
      <c r="D69" s="103">
        <v>25</v>
      </c>
      <c r="E69" s="136">
        <v>2.0499999999999998</v>
      </c>
      <c r="F69" s="94">
        <f t="shared" si="3"/>
        <v>2.56</v>
      </c>
      <c r="G69" s="97">
        <f t="shared" si="4"/>
        <v>64</v>
      </c>
      <c r="H69" s="70" t="s">
        <v>161</v>
      </c>
      <c r="I69" s="114"/>
      <c r="J69" s="68"/>
      <c r="K69" s="71"/>
      <c r="L69" s="69"/>
    </row>
    <row r="70" spans="1:12" s="70" customFormat="1" x14ac:dyDescent="0.2">
      <c r="A70" s="207" t="s">
        <v>167</v>
      </c>
      <c r="B70" s="98" t="s">
        <v>168</v>
      </c>
      <c r="C70" s="158" t="s">
        <v>37</v>
      </c>
      <c r="D70" s="103">
        <v>60</v>
      </c>
      <c r="E70" s="136">
        <v>5.64</v>
      </c>
      <c r="F70" s="94">
        <f t="shared" si="3"/>
        <v>7.05</v>
      </c>
      <c r="G70" s="97">
        <f t="shared" si="4"/>
        <v>423</v>
      </c>
      <c r="H70" s="70" t="s">
        <v>169</v>
      </c>
      <c r="I70" s="114"/>
      <c r="J70" s="68"/>
      <c r="K70" s="71"/>
      <c r="L70" s="69"/>
    </row>
    <row r="71" spans="1:12" s="171" customFormat="1" x14ac:dyDescent="0.2">
      <c r="A71" s="160"/>
      <c r="B71" s="161" t="s">
        <v>46</v>
      </c>
      <c r="C71" s="160"/>
      <c r="D71" s="162"/>
      <c r="E71" s="163"/>
      <c r="F71" s="164"/>
      <c r="G71" s="165">
        <f>SUM(G60:G70)</f>
        <v>2904.8199999999997</v>
      </c>
      <c r="I71" s="167"/>
      <c r="J71" s="168"/>
      <c r="K71" s="172"/>
      <c r="L71" s="170"/>
    </row>
    <row r="72" spans="1:12" s="194" customFormat="1" x14ac:dyDescent="0.2">
      <c r="A72" s="176">
        <v>9</v>
      </c>
      <c r="B72" s="178" t="s">
        <v>41</v>
      </c>
      <c r="C72" s="159"/>
      <c r="D72" s="107"/>
      <c r="E72" s="187"/>
      <c r="F72" s="186"/>
      <c r="G72" s="188"/>
      <c r="I72" s="190"/>
      <c r="J72" s="191"/>
      <c r="K72" s="195"/>
      <c r="L72" s="198"/>
    </row>
    <row r="73" spans="1:12" x14ac:dyDescent="0.2">
      <c r="A73" s="158" t="s">
        <v>138</v>
      </c>
      <c r="B73" s="101" t="s">
        <v>79</v>
      </c>
      <c r="C73" s="158" t="s">
        <v>5</v>
      </c>
      <c r="D73" s="103">
        <v>5</v>
      </c>
      <c r="E73" s="136">
        <v>76.599999999999994</v>
      </c>
      <c r="F73" s="94">
        <f t="shared" ref="F73:F87" si="5">ROUND(E73*$I$1,2)</f>
        <v>95.75</v>
      </c>
      <c r="G73" s="97">
        <f t="shared" ref="G73:G87" si="6">ROUND(F73*D73,2)</f>
        <v>478.75</v>
      </c>
      <c r="H73" s="110" t="s">
        <v>192</v>
      </c>
      <c r="I73" s="114"/>
      <c r="J73" s="68"/>
      <c r="K73" s="60"/>
      <c r="L73" s="72"/>
    </row>
    <row r="74" spans="1:12" x14ac:dyDescent="0.2">
      <c r="A74" s="158" t="s">
        <v>139</v>
      </c>
      <c r="B74" s="101" t="s">
        <v>44</v>
      </c>
      <c r="C74" s="158" t="s">
        <v>5</v>
      </c>
      <c r="D74" s="103">
        <v>2</v>
      </c>
      <c r="E74" s="136">
        <v>571.12</v>
      </c>
      <c r="F74" s="94">
        <f t="shared" si="5"/>
        <v>713.9</v>
      </c>
      <c r="G74" s="97">
        <f t="shared" si="6"/>
        <v>1427.8</v>
      </c>
      <c r="H74" s="58" t="s">
        <v>193</v>
      </c>
      <c r="I74" s="114"/>
      <c r="J74" s="68"/>
      <c r="K74" s="60"/>
      <c r="L74" s="72"/>
    </row>
    <row r="75" spans="1:12" x14ac:dyDescent="0.2">
      <c r="A75" s="158" t="s">
        <v>140</v>
      </c>
      <c r="B75" s="112" t="s">
        <v>66</v>
      </c>
      <c r="C75" s="158" t="s">
        <v>5</v>
      </c>
      <c r="D75" s="103">
        <v>2</v>
      </c>
      <c r="E75" s="136">
        <v>150</v>
      </c>
      <c r="F75" s="94">
        <f t="shared" si="5"/>
        <v>187.5</v>
      </c>
      <c r="G75" s="97">
        <f t="shared" si="6"/>
        <v>375</v>
      </c>
      <c r="H75" s="58" t="s">
        <v>75</v>
      </c>
      <c r="I75" s="114"/>
      <c r="J75" s="68"/>
      <c r="K75" s="60"/>
      <c r="L75" s="72"/>
    </row>
    <row r="76" spans="1:12" x14ac:dyDescent="0.2">
      <c r="A76" s="158" t="s">
        <v>188</v>
      </c>
      <c r="B76" s="112" t="s">
        <v>189</v>
      </c>
      <c r="C76" s="158" t="s">
        <v>37</v>
      </c>
      <c r="D76" s="103">
        <v>15</v>
      </c>
      <c r="E76" s="136">
        <v>16.079999999999998</v>
      </c>
      <c r="F76" s="94">
        <f t="shared" ref="F76" si="7">ROUND(E76*$I$1,2)</f>
        <v>20.100000000000001</v>
      </c>
      <c r="G76" s="97">
        <f t="shared" ref="G76" si="8">ROUND(F76*D76,2)</f>
        <v>301.5</v>
      </c>
      <c r="H76" s="58" t="s">
        <v>190</v>
      </c>
      <c r="I76" s="114"/>
      <c r="J76" s="68"/>
      <c r="K76" s="60"/>
      <c r="L76" s="72"/>
    </row>
    <row r="77" spans="1:12" s="166" customFormat="1" x14ac:dyDescent="0.2">
      <c r="A77" s="160"/>
      <c r="B77" s="161" t="s">
        <v>46</v>
      </c>
      <c r="C77" s="160"/>
      <c r="D77" s="162"/>
      <c r="E77" s="163"/>
      <c r="F77" s="164"/>
      <c r="G77" s="165">
        <f>SUM(G73:G76)</f>
        <v>2583.0500000000002</v>
      </c>
      <c r="I77" s="167"/>
      <c r="J77" s="168"/>
      <c r="K77" s="169"/>
      <c r="L77" s="170"/>
    </row>
    <row r="78" spans="1:12" s="189" customFormat="1" x14ac:dyDescent="0.2">
      <c r="A78" s="177">
        <v>10</v>
      </c>
      <c r="B78" s="178" t="s">
        <v>6</v>
      </c>
      <c r="C78" s="159"/>
      <c r="D78" s="107"/>
      <c r="E78" s="187"/>
      <c r="F78" s="186"/>
      <c r="G78" s="188"/>
      <c r="I78" s="190"/>
      <c r="J78" s="191"/>
      <c r="K78" s="192"/>
      <c r="L78" s="193"/>
    </row>
    <row r="79" spans="1:12" s="123" customFormat="1" ht="22.5" x14ac:dyDescent="0.2">
      <c r="A79" s="208" t="s">
        <v>141</v>
      </c>
      <c r="B79" s="119" t="s">
        <v>163</v>
      </c>
      <c r="C79" s="208" t="s">
        <v>2</v>
      </c>
      <c r="D79" s="120">
        <v>61.6</v>
      </c>
      <c r="E79" s="137">
        <v>1.91</v>
      </c>
      <c r="F79" s="121">
        <f t="shared" si="5"/>
        <v>2.39</v>
      </c>
      <c r="G79" s="122">
        <f t="shared" si="6"/>
        <v>147.22</v>
      </c>
      <c r="H79" s="123">
        <v>88411</v>
      </c>
      <c r="I79" s="124"/>
      <c r="J79" s="125"/>
      <c r="K79" s="126"/>
      <c r="L79" s="127"/>
    </row>
    <row r="80" spans="1:12" s="123" customFormat="1" ht="23.25" customHeight="1" x14ac:dyDescent="0.2">
      <c r="A80" s="208" t="s">
        <v>142</v>
      </c>
      <c r="B80" s="119" t="s">
        <v>67</v>
      </c>
      <c r="C80" s="208" t="s">
        <v>2</v>
      </c>
      <c r="D80" s="120">
        <v>61.6</v>
      </c>
      <c r="E80" s="136">
        <v>10.25</v>
      </c>
      <c r="F80" s="121">
        <f t="shared" si="5"/>
        <v>12.81</v>
      </c>
      <c r="G80" s="122">
        <f t="shared" si="6"/>
        <v>789.1</v>
      </c>
      <c r="H80" s="58" t="s">
        <v>80</v>
      </c>
      <c r="I80" s="124"/>
      <c r="J80" s="125"/>
      <c r="K80" s="126"/>
      <c r="L80" s="127"/>
    </row>
    <row r="81" spans="1:12" ht="22.5" x14ac:dyDescent="0.2">
      <c r="A81" s="208" t="s">
        <v>143</v>
      </c>
      <c r="B81" s="98" t="s">
        <v>59</v>
      </c>
      <c r="C81" s="158" t="s">
        <v>2</v>
      </c>
      <c r="D81" s="103">
        <v>93.85</v>
      </c>
      <c r="E81" s="136">
        <v>1.91</v>
      </c>
      <c r="F81" s="121">
        <f t="shared" si="5"/>
        <v>2.39</v>
      </c>
      <c r="G81" s="122">
        <f t="shared" si="6"/>
        <v>224.3</v>
      </c>
      <c r="H81" s="70">
        <v>88411</v>
      </c>
      <c r="I81" s="114"/>
      <c r="J81" s="68"/>
      <c r="K81" s="60"/>
      <c r="L81" s="61"/>
    </row>
    <row r="82" spans="1:12" ht="22.5" x14ac:dyDescent="0.2">
      <c r="A82" s="208" t="s">
        <v>144</v>
      </c>
      <c r="B82" s="98" t="s">
        <v>76</v>
      </c>
      <c r="C82" s="158" t="s">
        <v>2</v>
      </c>
      <c r="D82" s="103">
        <v>93.85</v>
      </c>
      <c r="E82" s="136">
        <v>10.25</v>
      </c>
      <c r="F82" s="121">
        <f t="shared" si="5"/>
        <v>12.81</v>
      </c>
      <c r="G82" s="122">
        <f t="shared" si="6"/>
        <v>1202.22</v>
      </c>
      <c r="H82" s="58" t="s">
        <v>80</v>
      </c>
      <c r="I82" s="114"/>
      <c r="J82" s="68"/>
      <c r="K82" s="60"/>
      <c r="L82" s="72"/>
    </row>
    <row r="83" spans="1:12" ht="14.25" customHeight="1" x14ac:dyDescent="0.2">
      <c r="A83" s="208" t="s">
        <v>164</v>
      </c>
      <c r="B83" s="98" t="s">
        <v>186</v>
      </c>
      <c r="C83" s="158" t="s">
        <v>2</v>
      </c>
      <c r="D83" s="103">
        <v>18.850000000000001</v>
      </c>
      <c r="E83" s="136">
        <v>1.91</v>
      </c>
      <c r="F83" s="121">
        <f t="shared" si="5"/>
        <v>2.39</v>
      </c>
      <c r="G83" s="122">
        <f t="shared" si="6"/>
        <v>45.05</v>
      </c>
      <c r="H83" s="70">
        <v>88411</v>
      </c>
      <c r="I83" s="60"/>
      <c r="L83" s="58"/>
    </row>
    <row r="84" spans="1:12" s="123" customFormat="1" ht="29.25" customHeight="1" x14ac:dyDescent="0.2">
      <c r="A84" s="208" t="s">
        <v>145</v>
      </c>
      <c r="B84" s="119" t="s">
        <v>187</v>
      </c>
      <c r="C84" s="208" t="s">
        <v>2</v>
      </c>
      <c r="D84" s="120">
        <v>18.850000000000001</v>
      </c>
      <c r="E84" s="137">
        <v>13.51</v>
      </c>
      <c r="F84" s="121">
        <f t="shared" si="5"/>
        <v>16.89</v>
      </c>
      <c r="G84" s="122">
        <f t="shared" si="6"/>
        <v>318.38</v>
      </c>
      <c r="H84" s="123" t="s">
        <v>81</v>
      </c>
      <c r="I84" s="124"/>
      <c r="J84" s="125"/>
      <c r="K84" s="126"/>
      <c r="L84" s="127"/>
    </row>
    <row r="85" spans="1:12" s="171" customFormat="1" x14ac:dyDescent="0.2">
      <c r="A85" s="160"/>
      <c r="B85" s="161" t="s">
        <v>46</v>
      </c>
      <c r="C85" s="160"/>
      <c r="D85" s="162"/>
      <c r="E85" s="163"/>
      <c r="F85" s="164"/>
      <c r="G85" s="165">
        <f>SUM(G79:G84)</f>
        <v>2726.2700000000004</v>
      </c>
      <c r="I85" s="167"/>
      <c r="J85" s="168"/>
      <c r="K85" s="172"/>
      <c r="L85" s="173"/>
    </row>
    <row r="86" spans="1:12" ht="15.75" customHeight="1" x14ac:dyDescent="0.2">
      <c r="A86" s="177">
        <v>11</v>
      </c>
      <c r="B86" s="95" t="s">
        <v>8</v>
      </c>
      <c r="C86" s="159"/>
      <c r="D86" s="103"/>
      <c r="E86" s="136"/>
      <c r="F86" s="94"/>
      <c r="G86" s="97"/>
      <c r="I86" s="114"/>
      <c r="J86" s="68"/>
      <c r="K86" s="60"/>
      <c r="L86" s="72"/>
    </row>
    <row r="87" spans="1:12" x14ac:dyDescent="0.2">
      <c r="A87" s="158" t="s">
        <v>146</v>
      </c>
      <c r="B87" s="98" t="s">
        <v>45</v>
      </c>
      <c r="C87" s="158" t="s">
        <v>2</v>
      </c>
      <c r="D87" s="103">
        <v>93.85</v>
      </c>
      <c r="E87" s="136">
        <v>1.45</v>
      </c>
      <c r="F87" s="94">
        <f t="shared" si="5"/>
        <v>1.81</v>
      </c>
      <c r="G87" s="97">
        <f t="shared" si="6"/>
        <v>169.87</v>
      </c>
      <c r="H87" s="58" t="s">
        <v>147</v>
      </c>
      <c r="I87" s="114"/>
      <c r="J87" s="68"/>
      <c r="K87" s="60"/>
      <c r="L87" s="69"/>
    </row>
    <row r="88" spans="1:12" s="166" customFormat="1" ht="14.25" customHeight="1" x14ac:dyDescent="0.2">
      <c r="A88" s="160"/>
      <c r="B88" s="161" t="s">
        <v>46</v>
      </c>
      <c r="C88" s="160"/>
      <c r="D88" s="162"/>
      <c r="E88" s="163"/>
      <c r="F88" s="164"/>
      <c r="G88" s="165">
        <f>SUM(G87)</f>
        <v>169.87</v>
      </c>
      <c r="I88" s="167"/>
      <c r="J88" s="168"/>
      <c r="K88" s="169"/>
      <c r="L88" s="170"/>
    </row>
    <row r="89" spans="1:12" s="60" customFormat="1" ht="12" customHeight="1" x14ac:dyDescent="0.2">
      <c r="A89" s="209"/>
      <c r="B89" s="102" t="s">
        <v>47</v>
      </c>
      <c r="C89" s="209"/>
      <c r="D89" s="96"/>
      <c r="E89" s="136"/>
      <c r="F89" s="94"/>
      <c r="G89" s="118">
        <f>G88+G85+G77+G71+G58+G47+G39+G33+G25+G29+G21+G13</f>
        <v>30279.940000000006</v>
      </c>
      <c r="I89" s="114"/>
      <c r="J89" s="68"/>
      <c r="L89" s="69"/>
    </row>
    <row r="90" spans="1:12" s="60" customFormat="1" hidden="1" x14ac:dyDescent="0.2">
      <c r="A90" s="210"/>
      <c r="B90" s="108" t="s">
        <v>47</v>
      </c>
      <c r="C90" s="210"/>
      <c r="D90" s="109"/>
      <c r="E90" s="138"/>
      <c r="F90" s="109"/>
      <c r="G90" s="72"/>
      <c r="I90" s="114"/>
      <c r="J90" s="68"/>
      <c r="L90" s="69"/>
    </row>
    <row r="91" spans="1:12" s="71" customFormat="1" hidden="1" x14ac:dyDescent="0.2">
      <c r="A91" s="211"/>
      <c r="B91" s="58"/>
      <c r="C91" s="211"/>
      <c r="D91" s="59"/>
      <c r="E91" s="130"/>
      <c r="F91" s="59"/>
      <c r="G91" s="72"/>
      <c r="I91" s="114"/>
      <c r="J91" s="68"/>
      <c r="L91" s="69"/>
    </row>
    <row r="92" spans="1:12" s="71" customFormat="1" ht="14.25" hidden="1" customHeight="1" x14ac:dyDescent="0.3">
      <c r="A92" s="211"/>
      <c r="B92" s="58"/>
      <c r="C92" s="211"/>
      <c r="D92" s="81"/>
      <c r="E92" s="139"/>
      <c r="F92" s="82"/>
      <c r="G92" s="72"/>
      <c r="I92" s="114"/>
      <c r="J92" s="68"/>
      <c r="L92" s="69"/>
    </row>
    <row r="93" spans="1:12" s="60" customFormat="1" hidden="1" x14ac:dyDescent="0.2">
      <c r="A93" s="211"/>
      <c r="B93" s="70"/>
      <c r="C93" s="189"/>
      <c r="D93" s="70"/>
      <c r="E93" s="140"/>
      <c r="F93" s="70"/>
      <c r="G93" s="72"/>
      <c r="I93" s="114"/>
      <c r="J93" s="68"/>
      <c r="L93" s="61"/>
    </row>
    <row r="94" spans="1:12" s="60" customFormat="1" x14ac:dyDescent="0.2">
      <c r="A94" s="211"/>
      <c r="B94" s="58"/>
      <c r="C94" s="211"/>
      <c r="D94" s="59"/>
      <c r="E94" s="130"/>
      <c r="F94" s="59"/>
      <c r="G94" s="72"/>
      <c r="I94" s="114"/>
      <c r="J94" s="68"/>
      <c r="L94" s="61"/>
    </row>
    <row r="95" spans="1:12" s="60" customFormat="1" x14ac:dyDescent="0.2">
      <c r="A95" s="211"/>
      <c r="B95" s="58"/>
      <c r="C95" s="211"/>
      <c r="D95" s="59"/>
      <c r="E95" s="130"/>
      <c r="F95" s="59"/>
      <c r="G95" s="72"/>
      <c r="I95" s="114"/>
      <c r="J95" s="68"/>
      <c r="L95" s="72"/>
    </row>
    <row r="96" spans="1:12" s="60" customFormat="1" x14ac:dyDescent="0.2">
      <c r="A96" s="211"/>
      <c r="B96" s="58"/>
      <c r="C96" s="211"/>
      <c r="D96" s="59"/>
      <c r="E96" s="130"/>
      <c r="F96" s="59"/>
      <c r="G96" s="72"/>
      <c r="I96" s="114"/>
      <c r="J96" s="68"/>
      <c r="K96" s="61"/>
      <c r="L96" s="69"/>
    </row>
    <row r="97" spans="1:12" s="71" customFormat="1" x14ac:dyDescent="0.2">
      <c r="A97" s="211"/>
      <c r="B97" s="58"/>
      <c r="C97" s="211"/>
      <c r="D97" s="59"/>
      <c r="E97" s="130"/>
      <c r="F97" s="59"/>
      <c r="G97" s="72"/>
      <c r="I97" s="114"/>
      <c r="J97" s="68"/>
      <c r="K97" s="61"/>
      <c r="L97" s="69"/>
    </row>
    <row r="98" spans="1:12" s="71" customFormat="1" x14ac:dyDescent="0.2">
      <c r="A98" s="202"/>
      <c r="B98" s="60"/>
      <c r="C98" s="202"/>
      <c r="D98" s="61"/>
      <c r="E98" s="131"/>
      <c r="F98" s="61"/>
      <c r="G98" s="72"/>
      <c r="I98" s="114"/>
      <c r="J98" s="68"/>
      <c r="L98" s="69"/>
    </row>
    <row r="99" spans="1:12" s="71" customFormat="1" x14ac:dyDescent="0.2">
      <c r="A99" s="202"/>
      <c r="B99" s="60"/>
      <c r="C99" s="202"/>
      <c r="D99" s="61"/>
      <c r="E99" s="131"/>
      <c r="F99" s="61"/>
      <c r="G99" s="72"/>
      <c r="I99" s="114"/>
      <c r="J99" s="68"/>
      <c r="L99" s="69"/>
    </row>
    <row r="100" spans="1:12" s="71" customFormat="1" x14ac:dyDescent="0.2">
      <c r="A100" s="202"/>
      <c r="B100" s="60"/>
      <c r="C100" s="202"/>
      <c r="D100" s="61"/>
      <c r="E100" s="131"/>
      <c r="F100" s="61"/>
      <c r="G100" s="72"/>
      <c r="I100" s="114"/>
      <c r="J100" s="68"/>
      <c r="L100" s="69"/>
    </row>
    <row r="101" spans="1:12" s="60" customFormat="1" x14ac:dyDescent="0.2">
      <c r="A101" s="202"/>
      <c r="C101" s="202"/>
      <c r="D101" s="61"/>
      <c r="E101" s="131"/>
      <c r="F101" s="61"/>
      <c r="G101" s="72"/>
      <c r="I101" s="114"/>
      <c r="J101" s="68"/>
      <c r="L101" s="61"/>
    </row>
    <row r="102" spans="1:12" s="60" customFormat="1" x14ac:dyDescent="0.2">
      <c r="A102" s="202"/>
      <c r="C102" s="202"/>
      <c r="D102" s="61"/>
      <c r="E102" s="131"/>
      <c r="F102" s="61"/>
      <c r="G102" s="72"/>
      <c r="I102" s="114"/>
      <c r="J102" s="68"/>
      <c r="L102" s="61"/>
    </row>
    <row r="103" spans="1:12" s="71" customFormat="1" x14ac:dyDescent="0.2">
      <c r="A103" s="202"/>
      <c r="B103" s="60"/>
      <c r="C103" s="202"/>
      <c r="D103" s="61"/>
      <c r="E103" s="131"/>
      <c r="F103" s="61"/>
      <c r="G103" s="72"/>
      <c r="I103" s="114"/>
      <c r="J103" s="68"/>
      <c r="L103" s="69"/>
    </row>
    <row r="104" spans="1:12" s="60" customFormat="1" x14ac:dyDescent="0.2">
      <c r="A104" s="202"/>
      <c r="C104" s="202"/>
      <c r="D104" s="61"/>
      <c r="E104" s="131"/>
      <c r="F104" s="61"/>
      <c r="G104" s="72"/>
      <c r="I104" s="114"/>
      <c r="J104" s="68"/>
      <c r="L104" s="72"/>
    </row>
    <row r="105" spans="1:12" s="60" customFormat="1" x14ac:dyDescent="0.2">
      <c r="A105" s="202"/>
      <c r="C105" s="202"/>
      <c r="D105" s="61"/>
      <c r="E105" s="131"/>
      <c r="F105" s="61"/>
      <c r="G105" s="72"/>
      <c r="H105" s="71"/>
      <c r="I105" s="114"/>
      <c r="J105" s="68"/>
      <c r="K105" s="71"/>
      <c r="L105" s="69"/>
    </row>
    <row r="106" spans="1:12" s="60" customFormat="1" ht="13.5" customHeight="1" x14ac:dyDescent="0.2">
      <c r="A106" s="202"/>
      <c r="C106" s="202"/>
      <c r="D106" s="61"/>
      <c r="E106" s="131"/>
      <c r="F106" s="61"/>
      <c r="G106" s="72"/>
      <c r="I106" s="114"/>
      <c r="J106" s="68"/>
      <c r="L106" s="61"/>
    </row>
    <row r="107" spans="1:12" s="60" customFormat="1" x14ac:dyDescent="0.2">
      <c r="A107" s="212"/>
      <c r="B107" s="86"/>
      <c r="C107" s="202"/>
      <c r="D107" s="74"/>
      <c r="E107" s="141"/>
      <c r="F107" s="83"/>
      <c r="G107" s="72"/>
      <c r="I107" s="114"/>
      <c r="J107" s="68"/>
      <c r="L107" s="69"/>
    </row>
    <row r="108" spans="1:12" s="60" customFormat="1" x14ac:dyDescent="0.2">
      <c r="A108" s="212"/>
      <c r="B108" s="87"/>
      <c r="C108" s="202"/>
      <c r="D108" s="74"/>
      <c r="E108" s="141"/>
      <c r="F108" s="83"/>
      <c r="G108" s="72"/>
      <c r="I108" s="114"/>
      <c r="J108" s="68"/>
      <c r="L108" s="72"/>
    </row>
    <row r="109" spans="1:12" s="71" customFormat="1" ht="15" customHeight="1" x14ac:dyDescent="0.2">
      <c r="A109" s="213"/>
      <c r="B109" s="88"/>
      <c r="C109" s="213"/>
      <c r="D109" s="72"/>
      <c r="E109" s="141"/>
      <c r="F109" s="83"/>
      <c r="G109" s="72"/>
      <c r="I109" s="114"/>
      <c r="J109" s="68"/>
      <c r="L109" s="69"/>
    </row>
    <row r="110" spans="1:12" s="60" customFormat="1" ht="14.25" customHeight="1" x14ac:dyDescent="0.2">
      <c r="A110" s="213"/>
      <c r="B110" s="88"/>
      <c r="C110" s="213"/>
      <c r="D110" s="74"/>
      <c r="E110" s="141"/>
      <c r="F110" s="83"/>
      <c r="G110" s="72"/>
      <c r="I110" s="114"/>
      <c r="J110" s="68"/>
      <c r="L110" s="69"/>
    </row>
    <row r="111" spans="1:12" s="60" customFormat="1" x14ac:dyDescent="0.2">
      <c r="A111" s="213"/>
      <c r="B111" s="88"/>
      <c r="C111" s="213"/>
      <c r="D111" s="72"/>
      <c r="E111" s="141"/>
      <c r="F111" s="83"/>
      <c r="G111" s="72"/>
      <c r="I111" s="114"/>
      <c r="J111" s="68"/>
      <c r="L111" s="69"/>
    </row>
    <row r="112" spans="1:12" s="60" customFormat="1" x14ac:dyDescent="0.2">
      <c r="A112" s="213"/>
      <c r="B112" s="88"/>
      <c r="C112" s="213"/>
      <c r="D112" s="72"/>
      <c r="E112" s="141"/>
      <c r="F112" s="83"/>
      <c r="G112" s="72"/>
      <c r="I112" s="114"/>
      <c r="J112" s="68"/>
      <c r="L112" s="69"/>
    </row>
    <row r="113" spans="1:12" s="60" customFormat="1" x14ac:dyDescent="0.2">
      <c r="A113" s="213"/>
      <c r="B113" s="88"/>
      <c r="C113" s="213"/>
      <c r="D113" s="74"/>
      <c r="E113" s="141"/>
      <c r="F113" s="83"/>
      <c r="G113" s="93"/>
      <c r="I113" s="114"/>
      <c r="J113" s="68"/>
      <c r="L113" s="69"/>
    </row>
    <row r="114" spans="1:12" s="60" customFormat="1" ht="12" customHeight="1" x14ac:dyDescent="0.2">
      <c r="A114" s="213"/>
      <c r="B114" s="88"/>
      <c r="C114" s="213"/>
      <c r="D114" s="74"/>
      <c r="E114" s="141"/>
      <c r="F114" s="83"/>
      <c r="G114" s="72"/>
      <c r="I114" s="114"/>
      <c r="J114" s="68"/>
      <c r="L114" s="69"/>
    </row>
    <row r="115" spans="1:12" s="60" customFormat="1" x14ac:dyDescent="0.2">
      <c r="A115" s="213"/>
      <c r="B115" s="88"/>
      <c r="C115" s="213"/>
      <c r="D115" s="74"/>
      <c r="E115" s="141"/>
      <c r="F115" s="83"/>
      <c r="G115" s="72"/>
      <c r="I115" s="114"/>
      <c r="J115" s="68"/>
      <c r="L115" s="69"/>
    </row>
    <row r="116" spans="1:12" x14ac:dyDescent="0.2">
      <c r="A116" s="213"/>
      <c r="B116" s="88"/>
      <c r="C116" s="213"/>
      <c r="D116" s="72"/>
      <c r="E116" s="141"/>
      <c r="F116" s="83"/>
      <c r="G116" s="77"/>
      <c r="I116" s="114"/>
      <c r="J116" s="68"/>
      <c r="K116" s="60"/>
      <c r="L116" s="69"/>
    </row>
    <row r="117" spans="1:12" s="70" customFormat="1" ht="21.75" customHeight="1" x14ac:dyDescent="0.2">
      <c r="A117" s="213"/>
      <c r="B117" s="88"/>
      <c r="C117" s="213"/>
      <c r="D117" s="72"/>
      <c r="E117" s="142"/>
      <c r="F117" s="89"/>
      <c r="G117" s="77"/>
      <c r="I117" s="114"/>
      <c r="J117" s="68"/>
      <c r="K117" s="71"/>
      <c r="L117" s="69"/>
    </row>
    <row r="118" spans="1:12" ht="23.25" customHeight="1" x14ac:dyDescent="0.2">
      <c r="A118" s="213"/>
      <c r="B118" s="90"/>
      <c r="C118" s="213"/>
      <c r="D118" s="72"/>
      <c r="E118" s="142"/>
      <c r="F118" s="89"/>
      <c r="G118" s="77"/>
      <c r="I118" s="114"/>
      <c r="J118" s="68"/>
      <c r="K118" s="60"/>
      <c r="L118" s="61"/>
    </row>
    <row r="119" spans="1:12" s="70" customFormat="1" x14ac:dyDescent="0.2">
      <c r="A119" s="213"/>
      <c r="B119" s="90"/>
      <c r="C119" s="213"/>
      <c r="D119" s="74"/>
      <c r="E119" s="141"/>
      <c r="F119" s="83"/>
      <c r="G119" s="77"/>
      <c r="I119" s="114"/>
      <c r="J119" s="68"/>
      <c r="K119" s="71"/>
      <c r="L119" s="69"/>
    </row>
    <row r="120" spans="1:12" s="70" customFormat="1" ht="14.25" customHeight="1" x14ac:dyDescent="0.2">
      <c r="A120" s="213"/>
      <c r="B120" s="88"/>
      <c r="C120" s="213"/>
      <c r="D120" s="74"/>
      <c r="E120" s="141"/>
      <c r="F120" s="83"/>
      <c r="G120" s="77"/>
      <c r="I120" s="114"/>
      <c r="J120" s="68"/>
      <c r="K120" s="71"/>
      <c r="L120" s="69"/>
    </row>
    <row r="121" spans="1:12" x14ac:dyDescent="0.2">
      <c r="A121" s="214"/>
      <c r="B121" s="91"/>
      <c r="C121" s="214"/>
      <c r="D121" s="72"/>
      <c r="E121" s="141"/>
      <c r="F121" s="83"/>
      <c r="G121" s="77"/>
      <c r="I121" s="114"/>
      <c r="J121" s="68"/>
      <c r="K121" s="60"/>
      <c r="L121" s="61"/>
    </row>
    <row r="122" spans="1:12" x14ac:dyDescent="0.2">
      <c r="A122" s="215"/>
      <c r="B122" s="92"/>
      <c r="C122" s="215"/>
      <c r="D122" s="61"/>
      <c r="E122" s="141"/>
      <c r="F122" s="83"/>
      <c r="G122" s="77"/>
      <c r="I122" s="114"/>
      <c r="J122" s="68"/>
      <c r="K122" s="60"/>
      <c r="L122" s="72"/>
    </row>
    <row r="123" spans="1:12" x14ac:dyDescent="0.2">
      <c r="A123" s="202"/>
      <c r="B123" s="60"/>
      <c r="C123" s="202"/>
      <c r="D123" s="61"/>
      <c r="E123" s="131"/>
      <c r="F123" s="61"/>
      <c r="G123" s="77"/>
      <c r="I123" s="114"/>
      <c r="J123" s="68"/>
      <c r="K123" s="60"/>
      <c r="L123" s="72"/>
    </row>
    <row r="124" spans="1:12" s="70" customFormat="1" x14ac:dyDescent="0.2">
      <c r="A124" s="202"/>
      <c r="B124" s="60"/>
      <c r="C124" s="202"/>
      <c r="D124" s="61"/>
      <c r="E124" s="131"/>
      <c r="F124" s="61"/>
      <c r="G124" s="77"/>
      <c r="I124" s="114"/>
      <c r="J124" s="68"/>
      <c r="K124" s="71"/>
      <c r="L124" s="69"/>
    </row>
    <row r="125" spans="1:12" ht="11.25" customHeight="1" x14ac:dyDescent="0.2">
      <c r="G125" s="77"/>
      <c r="I125" s="114"/>
      <c r="J125" s="68"/>
      <c r="K125" s="60"/>
      <c r="L125" s="69"/>
    </row>
    <row r="126" spans="1:12" x14ac:dyDescent="0.2">
      <c r="G126" s="77"/>
      <c r="I126" s="114"/>
      <c r="J126" s="68"/>
      <c r="K126" s="60"/>
      <c r="L126" s="69"/>
    </row>
    <row r="127" spans="1:12" ht="13.5" customHeight="1" x14ac:dyDescent="0.2">
      <c r="G127" s="77"/>
      <c r="I127" s="114"/>
      <c r="J127" s="68"/>
      <c r="K127" s="60"/>
      <c r="L127" s="69"/>
    </row>
    <row r="128" spans="1:12" x14ac:dyDescent="0.2">
      <c r="G128" s="77"/>
      <c r="I128" s="114"/>
      <c r="J128" s="68"/>
      <c r="K128" s="60"/>
      <c r="L128" s="69"/>
    </row>
    <row r="129" spans="1:12" x14ac:dyDescent="0.2">
      <c r="G129" s="77"/>
      <c r="I129" s="114"/>
      <c r="J129" s="68"/>
      <c r="K129" s="60"/>
      <c r="L129" s="69"/>
    </row>
    <row r="130" spans="1:12" x14ac:dyDescent="0.2">
      <c r="G130" s="77"/>
      <c r="I130" s="114"/>
      <c r="J130" s="68"/>
      <c r="K130" s="60"/>
      <c r="L130" s="72"/>
    </row>
    <row r="131" spans="1:12" s="70" customFormat="1" x14ac:dyDescent="0.2">
      <c r="A131" s="211"/>
      <c r="B131" s="58"/>
      <c r="C131" s="211"/>
      <c r="D131" s="59"/>
      <c r="E131" s="130"/>
      <c r="F131" s="59"/>
      <c r="G131" s="77"/>
      <c r="I131" s="114"/>
      <c r="J131" s="68"/>
      <c r="K131" s="71"/>
      <c r="L131" s="69"/>
    </row>
    <row r="132" spans="1:12" s="70" customFormat="1" x14ac:dyDescent="0.2">
      <c r="A132" s="211"/>
      <c r="B132" s="58"/>
      <c r="C132" s="211"/>
      <c r="D132" s="59"/>
      <c r="E132" s="130"/>
      <c r="F132" s="59"/>
      <c r="G132" s="77"/>
      <c r="I132" s="114"/>
      <c r="J132" s="68"/>
      <c r="K132" s="71"/>
      <c r="L132" s="69"/>
    </row>
    <row r="133" spans="1:12" x14ac:dyDescent="0.2">
      <c r="G133" s="77"/>
      <c r="I133" s="114"/>
      <c r="J133" s="68"/>
      <c r="K133" s="60"/>
      <c r="L133" s="69"/>
    </row>
    <row r="134" spans="1:12" x14ac:dyDescent="0.2">
      <c r="G134" s="77"/>
      <c r="I134" s="114"/>
      <c r="J134" s="68"/>
      <c r="K134" s="60"/>
      <c r="L134" s="69"/>
    </row>
    <row r="135" spans="1:12" s="70" customFormat="1" x14ac:dyDescent="0.2">
      <c r="A135" s="211"/>
      <c r="B135" s="58"/>
      <c r="C135" s="211"/>
      <c r="D135" s="59"/>
      <c r="E135" s="130"/>
      <c r="F135" s="59"/>
      <c r="G135" s="77"/>
      <c r="I135" s="114"/>
      <c r="J135" s="68"/>
      <c r="K135" s="71"/>
      <c r="L135" s="69"/>
    </row>
    <row r="136" spans="1:12" s="70" customFormat="1" x14ac:dyDescent="0.2">
      <c r="A136" s="211"/>
      <c r="B136" s="58"/>
      <c r="C136" s="211"/>
      <c r="D136" s="59"/>
      <c r="E136" s="130"/>
      <c r="F136" s="59"/>
      <c r="G136" s="77"/>
      <c r="I136" s="114"/>
      <c r="J136" s="68"/>
      <c r="K136" s="71"/>
      <c r="L136" s="69"/>
    </row>
    <row r="137" spans="1:12" s="70" customFormat="1" x14ac:dyDescent="0.2">
      <c r="A137" s="211"/>
      <c r="B137" s="58"/>
      <c r="C137" s="211"/>
      <c r="D137" s="59"/>
      <c r="E137" s="130"/>
      <c r="F137" s="59"/>
      <c r="G137" s="77"/>
      <c r="I137" s="114"/>
      <c r="J137" s="68"/>
      <c r="K137" s="71"/>
      <c r="L137" s="69"/>
    </row>
    <row r="138" spans="1:12" x14ac:dyDescent="0.2">
      <c r="G138" s="77"/>
      <c r="I138" s="114"/>
      <c r="J138" s="68"/>
      <c r="K138" s="60"/>
      <c r="L138" s="72"/>
    </row>
    <row r="139" spans="1:12" s="70" customFormat="1" x14ac:dyDescent="0.2">
      <c r="A139" s="211"/>
      <c r="B139" s="58"/>
      <c r="C139" s="211"/>
      <c r="D139" s="59"/>
      <c r="E139" s="130"/>
      <c r="F139" s="59"/>
      <c r="G139" s="77"/>
      <c r="I139" s="114"/>
      <c r="J139" s="68"/>
      <c r="K139" s="71"/>
      <c r="L139" s="69"/>
    </row>
    <row r="140" spans="1:12" s="70" customFormat="1" x14ac:dyDescent="0.2">
      <c r="A140" s="211"/>
      <c r="B140" s="58"/>
      <c r="C140" s="211"/>
      <c r="D140" s="59"/>
      <c r="E140" s="130"/>
      <c r="F140" s="59"/>
      <c r="G140" s="77"/>
      <c r="I140" s="114"/>
      <c r="J140" s="68"/>
      <c r="K140" s="71"/>
      <c r="L140" s="69"/>
    </row>
    <row r="141" spans="1:12" x14ac:dyDescent="0.2">
      <c r="G141" s="77"/>
      <c r="I141" s="114"/>
      <c r="J141" s="68"/>
      <c r="K141" s="60"/>
      <c r="L141" s="61"/>
    </row>
    <row r="142" spans="1:12" x14ac:dyDescent="0.2">
      <c r="G142" s="77"/>
      <c r="I142" s="114"/>
      <c r="J142" s="68"/>
      <c r="K142" s="60"/>
      <c r="L142" s="72"/>
    </row>
    <row r="143" spans="1:12" s="70" customFormat="1" x14ac:dyDescent="0.2">
      <c r="A143" s="211"/>
      <c r="B143" s="58"/>
      <c r="C143" s="211"/>
      <c r="D143" s="59"/>
      <c r="E143" s="130"/>
      <c r="F143" s="59"/>
      <c r="G143" s="77"/>
      <c r="I143" s="114"/>
      <c r="J143" s="68"/>
      <c r="K143" s="71"/>
      <c r="L143" s="69"/>
    </row>
    <row r="144" spans="1:12" s="70" customFormat="1" x14ac:dyDescent="0.2">
      <c r="A144" s="211"/>
      <c r="B144" s="58"/>
      <c r="C144" s="211"/>
      <c r="D144" s="59"/>
      <c r="E144" s="130"/>
      <c r="F144" s="59"/>
      <c r="G144" s="77"/>
      <c r="I144" s="114"/>
      <c r="J144" s="68"/>
      <c r="K144" s="71"/>
      <c r="L144" s="69"/>
    </row>
    <row r="145" spans="1:12" s="70" customFormat="1" x14ac:dyDescent="0.2">
      <c r="A145" s="211"/>
      <c r="B145" s="58"/>
      <c r="C145" s="211"/>
      <c r="D145" s="59"/>
      <c r="E145" s="130"/>
      <c r="F145" s="59"/>
      <c r="G145" s="77"/>
      <c r="I145" s="114"/>
      <c r="J145" s="68"/>
      <c r="K145" s="71"/>
      <c r="L145" s="69"/>
    </row>
    <row r="146" spans="1:12" s="70" customFormat="1" x14ac:dyDescent="0.2">
      <c r="A146" s="211"/>
      <c r="B146" s="58"/>
      <c r="C146" s="211"/>
      <c r="D146" s="59"/>
      <c r="E146" s="130"/>
      <c r="F146" s="59"/>
      <c r="G146" s="77"/>
      <c r="I146" s="114"/>
      <c r="J146" s="68"/>
      <c r="K146" s="71"/>
      <c r="L146" s="69"/>
    </row>
    <row r="147" spans="1:12" s="70" customFormat="1" x14ac:dyDescent="0.2">
      <c r="A147" s="211"/>
      <c r="B147" s="58"/>
      <c r="C147" s="211"/>
      <c r="D147" s="59"/>
      <c r="E147" s="130"/>
      <c r="F147" s="59"/>
      <c r="G147" s="77"/>
      <c r="I147" s="114"/>
      <c r="J147" s="68"/>
      <c r="K147" s="71"/>
      <c r="L147" s="69"/>
    </row>
    <row r="148" spans="1:12" s="70" customFormat="1" x14ac:dyDescent="0.2">
      <c r="A148" s="211"/>
      <c r="B148" s="58"/>
      <c r="C148" s="211"/>
      <c r="D148" s="59"/>
      <c r="E148" s="130"/>
      <c r="F148" s="59"/>
      <c r="G148" s="77"/>
      <c r="I148" s="114"/>
      <c r="J148" s="68"/>
      <c r="K148" s="71"/>
      <c r="L148" s="69"/>
    </row>
    <row r="149" spans="1:12" x14ac:dyDescent="0.2">
      <c r="G149" s="77"/>
      <c r="I149" s="114"/>
      <c r="J149" s="68"/>
      <c r="K149" s="60"/>
      <c r="L149" s="61"/>
    </row>
    <row r="150" spans="1:12" x14ac:dyDescent="0.2">
      <c r="G150" s="77"/>
      <c r="I150" s="114"/>
      <c r="J150" s="68"/>
      <c r="K150" s="60"/>
      <c r="L150" s="61"/>
    </row>
    <row r="151" spans="1:12" x14ac:dyDescent="0.2">
      <c r="G151" s="77"/>
      <c r="I151" s="114"/>
      <c r="J151" s="68"/>
      <c r="K151" s="60"/>
      <c r="L151" s="61"/>
    </row>
    <row r="152" spans="1:12" x14ac:dyDescent="0.2">
      <c r="G152" s="77"/>
      <c r="I152" s="114"/>
      <c r="J152" s="68"/>
      <c r="K152" s="60"/>
      <c r="L152" s="61"/>
    </row>
    <row r="153" spans="1:12" x14ac:dyDescent="0.2">
      <c r="G153" s="77"/>
      <c r="I153" s="114"/>
      <c r="J153" s="68"/>
      <c r="K153" s="60"/>
      <c r="L153" s="61"/>
    </row>
    <row r="154" spans="1:12" x14ac:dyDescent="0.2">
      <c r="G154" s="77"/>
      <c r="I154" s="114"/>
      <c r="J154" s="68"/>
      <c r="K154" s="60"/>
      <c r="L154" s="61"/>
    </row>
    <row r="155" spans="1:12" x14ac:dyDescent="0.2">
      <c r="G155" s="77"/>
      <c r="I155" s="114"/>
      <c r="J155" s="68"/>
      <c r="K155" s="60"/>
      <c r="L155" s="61"/>
    </row>
    <row r="156" spans="1:12" x14ac:dyDescent="0.2">
      <c r="G156" s="77"/>
      <c r="I156" s="114"/>
      <c r="J156" s="68"/>
      <c r="K156" s="60"/>
      <c r="L156" s="72"/>
    </row>
    <row r="157" spans="1:12" s="70" customFormat="1" x14ac:dyDescent="0.2">
      <c r="A157" s="211"/>
      <c r="B157" s="58"/>
      <c r="C157" s="211"/>
      <c r="D157" s="59"/>
      <c r="E157" s="130"/>
      <c r="F157" s="59"/>
      <c r="G157" s="77"/>
      <c r="I157" s="114"/>
      <c r="J157" s="68"/>
      <c r="K157" s="71"/>
      <c r="L157" s="69"/>
    </row>
    <row r="158" spans="1:12" x14ac:dyDescent="0.2">
      <c r="G158" s="77"/>
      <c r="I158" s="114"/>
      <c r="J158" s="68"/>
      <c r="K158" s="60"/>
      <c r="L158" s="61"/>
    </row>
    <row r="159" spans="1:12" x14ac:dyDescent="0.2">
      <c r="G159" s="77"/>
      <c r="I159" s="114"/>
      <c r="J159" s="68"/>
      <c r="K159" s="60"/>
      <c r="L159" s="61"/>
    </row>
    <row r="160" spans="1:12" s="70" customFormat="1" x14ac:dyDescent="0.2">
      <c r="A160" s="211"/>
      <c r="B160" s="58"/>
      <c r="C160" s="211"/>
      <c r="D160" s="59"/>
      <c r="E160" s="130"/>
      <c r="F160" s="59"/>
      <c r="G160" s="77"/>
      <c r="I160" s="73"/>
      <c r="J160" s="71"/>
      <c r="K160" s="71"/>
      <c r="L160" s="74"/>
    </row>
    <row r="161" spans="7:12" x14ac:dyDescent="0.2">
      <c r="G161" s="77"/>
      <c r="I161" s="68"/>
      <c r="J161" s="60"/>
      <c r="K161" s="60"/>
      <c r="L161" s="72"/>
    </row>
    <row r="162" spans="7:12" x14ac:dyDescent="0.2">
      <c r="G162" s="77"/>
      <c r="I162" s="68"/>
      <c r="J162" s="60"/>
      <c r="K162" s="60"/>
      <c r="L162" s="72"/>
    </row>
    <row r="163" spans="7:12" x14ac:dyDescent="0.2">
      <c r="G163" s="77"/>
      <c r="I163" s="60"/>
      <c r="J163" s="60"/>
      <c r="K163" s="60"/>
      <c r="L163" s="61"/>
    </row>
    <row r="164" spans="7:12" ht="7.5" customHeight="1" x14ac:dyDescent="0.2">
      <c r="G164" s="77"/>
      <c r="I164" s="60"/>
      <c r="J164" s="60"/>
      <c r="K164" s="60"/>
      <c r="L164" s="61"/>
    </row>
    <row r="165" spans="7:12" x14ac:dyDescent="0.2">
      <c r="G165" s="77"/>
      <c r="I165" s="60"/>
      <c r="J165" s="60"/>
      <c r="K165" s="60"/>
      <c r="L165" s="61"/>
    </row>
    <row r="166" spans="7:12" x14ac:dyDescent="0.2">
      <c r="G166" s="77"/>
      <c r="I166" s="60"/>
      <c r="J166" s="60"/>
      <c r="K166" s="60"/>
      <c r="L166" s="61"/>
    </row>
    <row r="167" spans="7:12" x14ac:dyDescent="0.2">
      <c r="G167" s="77"/>
      <c r="I167" s="60"/>
      <c r="J167" s="60"/>
      <c r="K167" s="60"/>
      <c r="L167" s="61"/>
    </row>
    <row r="168" spans="7:12" x14ac:dyDescent="0.2">
      <c r="G168" s="77"/>
      <c r="I168" s="60"/>
      <c r="J168" s="60"/>
      <c r="K168" s="60"/>
      <c r="L168" s="61"/>
    </row>
    <row r="169" spans="7:12" x14ac:dyDescent="0.2">
      <c r="G169" s="77"/>
      <c r="I169" s="60"/>
      <c r="J169" s="60"/>
      <c r="K169" s="60"/>
      <c r="L169" s="61"/>
    </row>
    <row r="170" spans="7:12" x14ac:dyDescent="0.2">
      <c r="G170" s="77"/>
      <c r="I170" s="60"/>
      <c r="J170" s="60"/>
      <c r="K170" s="60"/>
      <c r="L170" s="61"/>
    </row>
    <row r="171" spans="7:12" x14ac:dyDescent="0.2">
      <c r="G171" s="77"/>
      <c r="I171" s="60"/>
      <c r="J171" s="60"/>
      <c r="K171" s="60"/>
      <c r="L171" s="61"/>
    </row>
    <row r="172" spans="7:12" x14ac:dyDescent="0.2">
      <c r="G172" s="77"/>
      <c r="I172" s="60"/>
      <c r="J172" s="60"/>
      <c r="K172" s="60"/>
      <c r="L172" s="61"/>
    </row>
    <row r="173" spans="7:12" x14ac:dyDescent="0.2">
      <c r="G173" s="77"/>
      <c r="I173" s="60"/>
      <c r="J173" s="60"/>
      <c r="K173" s="60"/>
      <c r="L173" s="61"/>
    </row>
    <row r="174" spans="7:12" x14ac:dyDescent="0.2">
      <c r="G174" s="77"/>
      <c r="I174" s="60"/>
      <c r="J174" s="60"/>
      <c r="K174" s="60"/>
      <c r="L174" s="61"/>
    </row>
    <row r="175" spans="7:12" x14ac:dyDescent="0.2">
      <c r="G175" s="77"/>
      <c r="I175" s="60"/>
      <c r="J175" s="60"/>
      <c r="K175" s="60"/>
      <c r="L175" s="61"/>
    </row>
    <row r="176" spans="7:12" x14ac:dyDescent="0.2">
      <c r="G176" s="77"/>
      <c r="I176" s="60"/>
      <c r="J176" s="60"/>
      <c r="K176" s="60"/>
      <c r="L176" s="61"/>
    </row>
    <row r="177" spans="7:12" x14ac:dyDescent="0.2">
      <c r="G177" s="77"/>
      <c r="I177" s="60"/>
      <c r="J177" s="60"/>
      <c r="K177" s="60"/>
      <c r="L177" s="61"/>
    </row>
    <row r="178" spans="7:12" x14ac:dyDescent="0.2">
      <c r="G178" s="77"/>
      <c r="I178" s="60"/>
      <c r="J178" s="60"/>
      <c r="K178" s="60"/>
      <c r="L178" s="61"/>
    </row>
    <row r="179" spans="7:12" x14ac:dyDescent="0.2">
      <c r="G179" s="77"/>
      <c r="I179" s="60"/>
      <c r="J179" s="60"/>
      <c r="K179" s="60"/>
      <c r="L179" s="61"/>
    </row>
    <row r="180" spans="7:12" x14ac:dyDescent="0.2">
      <c r="G180" s="77"/>
      <c r="I180" s="60"/>
      <c r="J180" s="60"/>
      <c r="K180" s="60"/>
      <c r="L180" s="61"/>
    </row>
    <row r="181" spans="7:12" x14ac:dyDescent="0.2">
      <c r="G181" s="77"/>
      <c r="I181" s="60"/>
      <c r="J181" s="60"/>
      <c r="K181" s="60"/>
      <c r="L181" s="61"/>
    </row>
    <row r="182" spans="7:12" x14ac:dyDescent="0.2">
      <c r="G182" s="77"/>
      <c r="I182" s="60"/>
      <c r="J182" s="60"/>
      <c r="K182" s="60"/>
      <c r="L182" s="61"/>
    </row>
    <row r="183" spans="7:12" x14ac:dyDescent="0.2">
      <c r="I183" s="60"/>
      <c r="J183" s="60"/>
      <c r="K183" s="60"/>
      <c r="L183" s="61"/>
    </row>
    <row r="184" spans="7:12" x14ac:dyDescent="0.2">
      <c r="I184" s="60"/>
      <c r="J184" s="60"/>
      <c r="K184" s="60"/>
      <c r="L184" s="61"/>
    </row>
    <row r="185" spans="7:12" x14ac:dyDescent="0.2">
      <c r="I185" s="60"/>
      <c r="J185" s="60"/>
      <c r="K185" s="60"/>
      <c r="L185" s="61"/>
    </row>
    <row r="186" spans="7:12" x14ac:dyDescent="0.2">
      <c r="I186" s="60"/>
      <c r="J186" s="60"/>
      <c r="K186" s="60"/>
      <c r="L186" s="61"/>
    </row>
    <row r="187" spans="7:12" x14ac:dyDescent="0.2">
      <c r="I187" s="60"/>
      <c r="J187" s="60"/>
      <c r="K187" s="60"/>
      <c r="L187" s="61"/>
    </row>
    <row r="188" spans="7:12" x14ac:dyDescent="0.2">
      <c r="I188" s="60"/>
      <c r="J188" s="60"/>
      <c r="K188" s="60"/>
      <c r="L188" s="61"/>
    </row>
    <row r="189" spans="7:12" x14ac:dyDescent="0.2">
      <c r="I189" s="60"/>
      <c r="J189" s="60"/>
      <c r="K189" s="60"/>
      <c r="L189" s="61"/>
    </row>
    <row r="190" spans="7:12" x14ac:dyDescent="0.2">
      <c r="I190" s="60"/>
      <c r="J190" s="60"/>
      <c r="K190" s="60"/>
      <c r="L190" s="61"/>
    </row>
    <row r="191" spans="7:12" x14ac:dyDescent="0.2">
      <c r="I191" s="60"/>
      <c r="J191" s="60"/>
      <c r="K191" s="60"/>
      <c r="L191" s="61"/>
    </row>
    <row r="192" spans="7:12" x14ac:dyDescent="0.2">
      <c r="I192" s="60"/>
      <c r="J192" s="60"/>
      <c r="K192" s="60"/>
      <c r="L192" s="61"/>
    </row>
    <row r="193" spans="9:12" x14ac:dyDescent="0.2">
      <c r="I193" s="60"/>
      <c r="J193" s="60"/>
      <c r="K193" s="60"/>
      <c r="L193" s="61"/>
    </row>
    <row r="194" spans="9:12" x14ac:dyDescent="0.2">
      <c r="I194" s="60"/>
      <c r="J194" s="60"/>
      <c r="K194" s="60"/>
      <c r="L194" s="61"/>
    </row>
    <row r="195" spans="9:12" x14ac:dyDescent="0.2">
      <c r="I195" s="60"/>
      <c r="J195" s="60"/>
      <c r="K195" s="60"/>
      <c r="L195" s="61"/>
    </row>
    <row r="196" spans="9:12" x14ac:dyDescent="0.2">
      <c r="I196" s="60"/>
      <c r="J196" s="60"/>
      <c r="K196" s="60"/>
      <c r="L196" s="61"/>
    </row>
    <row r="197" spans="9:12" x14ac:dyDescent="0.2">
      <c r="I197" s="60"/>
      <c r="J197" s="60"/>
      <c r="K197" s="60"/>
      <c r="L197" s="61"/>
    </row>
    <row r="198" spans="9:12" x14ac:dyDescent="0.2">
      <c r="I198" s="60"/>
      <c r="J198" s="60"/>
      <c r="K198" s="60"/>
      <c r="L198" s="61"/>
    </row>
    <row r="199" spans="9:12" x14ac:dyDescent="0.2">
      <c r="I199" s="60"/>
      <c r="J199" s="60"/>
      <c r="K199" s="60"/>
      <c r="L199" s="61"/>
    </row>
    <row r="200" spans="9:12" x14ac:dyDescent="0.2">
      <c r="I200" s="60"/>
      <c r="J200" s="60"/>
      <c r="K200" s="60"/>
      <c r="L200" s="61"/>
    </row>
    <row r="201" spans="9:12" x14ac:dyDescent="0.2">
      <c r="I201" s="60"/>
      <c r="J201" s="60"/>
      <c r="K201" s="60"/>
      <c r="L201" s="61"/>
    </row>
    <row r="202" spans="9:12" x14ac:dyDescent="0.2">
      <c r="I202" s="60"/>
      <c r="J202" s="60"/>
      <c r="K202" s="60"/>
      <c r="L202" s="61"/>
    </row>
    <row r="203" spans="9:12" x14ac:dyDescent="0.2">
      <c r="I203" s="60"/>
      <c r="J203" s="60"/>
      <c r="K203" s="60"/>
      <c r="L203" s="61"/>
    </row>
    <row r="204" spans="9:12" x14ac:dyDescent="0.2">
      <c r="I204" s="60"/>
      <c r="J204" s="60"/>
      <c r="K204" s="60"/>
      <c r="L204" s="61"/>
    </row>
    <row r="205" spans="9:12" x14ac:dyDescent="0.2">
      <c r="I205" s="60"/>
      <c r="J205" s="60"/>
      <c r="K205" s="60"/>
      <c r="L205" s="61"/>
    </row>
    <row r="206" spans="9:12" x14ac:dyDescent="0.2">
      <c r="I206" s="60"/>
      <c r="J206" s="60"/>
      <c r="K206" s="60"/>
      <c r="L206" s="61"/>
    </row>
    <row r="207" spans="9:12" x14ac:dyDescent="0.2">
      <c r="I207" s="60"/>
      <c r="J207" s="60"/>
      <c r="K207" s="60"/>
      <c r="L207" s="61"/>
    </row>
    <row r="208" spans="9:12" x14ac:dyDescent="0.2">
      <c r="I208" s="60"/>
      <c r="J208" s="60"/>
      <c r="K208" s="60"/>
      <c r="L208" s="61"/>
    </row>
    <row r="209" spans="9:12" x14ac:dyDescent="0.2">
      <c r="I209" s="60"/>
      <c r="J209" s="60"/>
      <c r="K209" s="60"/>
      <c r="L209" s="61"/>
    </row>
    <row r="210" spans="9:12" x14ac:dyDescent="0.2">
      <c r="I210" s="60"/>
      <c r="J210" s="60"/>
      <c r="K210" s="60"/>
      <c r="L210" s="61"/>
    </row>
    <row r="211" spans="9:12" x14ac:dyDescent="0.2">
      <c r="I211" s="60"/>
      <c r="J211" s="60"/>
      <c r="K211" s="60"/>
      <c r="L211" s="61"/>
    </row>
    <row r="212" spans="9:12" x14ac:dyDescent="0.2">
      <c r="I212" s="60"/>
      <c r="J212" s="60"/>
      <c r="K212" s="60"/>
      <c r="L212" s="61"/>
    </row>
    <row r="213" spans="9:12" x14ac:dyDescent="0.2">
      <c r="I213" s="60"/>
      <c r="J213" s="60"/>
      <c r="K213" s="60"/>
      <c r="L213" s="61"/>
    </row>
    <row r="214" spans="9:12" x14ac:dyDescent="0.2">
      <c r="I214" s="60"/>
      <c r="J214" s="60"/>
      <c r="K214" s="60"/>
      <c r="L214" s="61"/>
    </row>
    <row r="215" spans="9:12" x14ac:dyDescent="0.2">
      <c r="I215" s="60"/>
      <c r="J215" s="60"/>
      <c r="K215" s="60"/>
      <c r="L215" s="61"/>
    </row>
    <row r="216" spans="9:12" x14ac:dyDescent="0.2">
      <c r="I216" s="60"/>
      <c r="J216" s="60"/>
      <c r="K216" s="60"/>
      <c r="L216" s="61"/>
    </row>
    <row r="217" spans="9:12" x14ac:dyDescent="0.2">
      <c r="I217" s="60"/>
      <c r="J217" s="60"/>
      <c r="K217" s="60"/>
      <c r="L217" s="61"/>
    </row>
    <row r="218" spans="9:12" x14ac:dyDescent="0.2">
      <c r="I218" s="60"/>
      <c r="J218" s="60"/>
      <c r="K218" s="60"/>
      <c r="L218" s="61"/>
    </row>
    <row r="219" spans="9:12" x14ac:dyDescent="0.2">
      <c r="I219" s="60"/>
      <c r="J219" s="60"/>
      <c r="K219" s="60"/>
      <c r="L219" s="61"/>
    </row>
    <row r="220" spans="9:12" x14ac:dyDescent="0.2">
      <c r="I220" s="60"/>
      <c r="J220" s="60"/>
      <c r="K220" s="60"/>
      <c r="L220" s="61"/>
    </row>
    <row r="221" spans="9:12" x14ac:dyDescent="0.2">
      <c r="I221" s="60"/>
      <c r="J221" s="60"/>
      <c r="K221" s="60"/>
      <c r="L221" s="61"/>
    </row>
    <row r="222" spans="9:12" x14ac:dyDescent="0.2">
      <c r="I222" s="60"/>
      <c r="J222" s="60"/>
      <c r="K222" s="60"/>
      <c r="L222" s="61"/>
    </row>
    <row r="223" spans="9:12" x14ac:dyDescent="0.2">
      <c r="I223" s="60"/>
      <c r="J223" s="60"/>
      <c r="K223" s="60"/>
      <c r="L223" s="61"/>
    </row>
    <row r="224" spans="9:12" x14ac:dyDescent="0.2">
      <c r="I224" s="60"/>
      <c r="J224" s="60"/>
      <c r="K224" s="60"/>
      <c r="L224" s="61"/>
    </row>
    <row r="225" spans="9:12" x14ac:dyDescent="0.2">
      <c r="I225" s="60"/>
      <c r="J225" s="60"/>
      <c r="K225" s="60"/>
      <c r="L225" s="61"/>
    </row>
    <row r="226" spans="9:12" x14ac:dyDescent="0.2">
      <c r="I226" s="60"/>
      <c r="J226" s="60"/>
      <c r="K226" s="60"/>
      <c r="L226" s="61"/>
    </row>
    <row r="227" spans="9:12" x14ac:dyDescent="0.2">
      <c r="I227" s="60"/>
      <c r="J227" s="60"/>
      <c r="K227" s="60"/>
      <c r="L227" s="61"/>
    </row>
    <row r="228" spans="9:12" x14ac:dyDescent="0.2">
      <c r="I228" s="60"/>
      <c r="J228" s="60"/>
      <c r="K228" s="60"/>
      <c r="L228" s="61"/>
    </row>
    <row r="229" spans="9:12" x14ac:dyDescent="0.2">
      <c r="I229" s="60"/>
      <c r="J229" s="60"/>
      <c r="K229" s="60"/>
      <c r="L229" s="61"/>
    </row>
    <row r="230" spans="9:12" x14ac:dyDescent="0.2">
      <c r="I230" s="60"/>
      <c r="J230" s="60"/>
      <c r="K230" s="60"/>
      <c r="L230" s="61"/>
    </row>
    <row r="231" spans="9:12" x14ac:dyDescent="0.2">
      <c r="I231" s="60"/>
      <c r="J231" s="60"/>
      <c r="K231" s="60"/>
      <c r="L231" s="61"/>
    </row>
    <row r="232" spans="9:12" x14ac:dyDescent="0.2">
      <c r="I232" s="60"/>
      <c r="J232" s="60"/>
      <c r="K232" s="60"/>
      <c r="L232" s="61"/>
    </row>
    <row r="233" spans="9:12" x14ac:dyDescent="0.2">
      <c r="I233" s="60"/>
      <c r="J233" s="60"/>
      <c r="K233" s="60"/>
      <c r="L233" s="61"/>
    </row>
    <row r="234" spans="9:12" x14ac:dyDescent="0.2">
      <c r="I234" s="60"/>
      <c r="J234" s="60"/>
      <c r="K234" s="60"/>
      <c r="L234" s="61"/>
    </row>
    <row r="235" spans="9:12" x14ac:dyDescent="0.2">
      <c r="I235" s="60"/>
      <c r="J235" s="60"/>
      <c r="K235" s="60"/>
      <c r="L235" s="61"/>
    </row>
    <row r="236" spans="9:12" x14ac:dyDescent="0.2">
      <c r="I236" s="60"/>
      <c r="J236" s="60"/>
      <c r="K236" s="60"/>
      <c r="L236" s="61"/>
    </row>
    <row r="237" spans="9:12" x14ac:dyDescent="0.2">
      <c r="I237" s="60"/>
      <c r="J237" s="60"/>
      <c r="K237" s="60"/>
      <c r="L237" s="61"/>
    </row>
    <row r="238" spans="9:12" x14ac:dyDescent="0.2">
      <c r="I238" s="60"/>
      <c r="J238" s="60"/>
      <c r="K238" s="60"/>
      <c r="L238" s="61"/>
    </row>
    <row r="239" spans="9:12" x14ac:dyDescent="0.2">
      <c r="I239" s="60"/>
      <c r="J239" s="60"/>
      <c r="K239" s="60"/>
      <c r="L239" s="61"/>
    </row>
    <row r="240" spans="9:12" x14ac:dyDescent="0.2">
      <c r="I240" s="60"/>
      <c r="J240" s="60"/>
      <c r="K240" s="60"/>
      <c r="L240" s="61"/>
    </row>
    <row r="241" spans="9:12" x14ac:dyDescent="0.2">
      <c r="I241" s="60"/>
      <c r="J241" s="60"/>
      <c r="K241" s="60"/>
      <c r="L241" s="61"/>
    </row>
    <row r="242" spans="9:12" x14ac:dyDescent="0.2">
      <c r="I242" s="60"/>
      <c r="J242" s="60"/>
      <c r="K242" s="60"/>
      <c r="L242" s="61"/>
    </row>
    <row r="243" spans="9:12" x14ac:dyDescent="0.2">
      <c r="I243" s="60"/>
      <c r="J243" s="60"/>
      <c r="K243" s="60"/>
      <c r="L243" s="61"/>
    </row>
    <row r="244" spans="9:12" x14ac:dyDescent="0.2">
      <c r="I244" s="60"/>
      <c r="J244" s="60"/>
      <c r="K244" s="60"/>
      <c r="L244" s="61"/>
    </row>
    <row r="245" spans="9:12" x14ac:dyDescent="0.2">
      <c r="I245" s="60"/>
      <c r="J245" s="60"/>
      <c r="K245" s="60"/>
      <c r="L245" s="61"/>
    </row>
    <row r="246" spans="9:12" x14ac:dyDescent="0.2">
      <c r="I246" s="60"/>
      <c r="J246" s="60"/>
      <c r="K246" s="60"/>
      <c r="L246" s="61"/>
    </row>
    <row r="247" spans="9:12" x14ac:dyDescent="0.2">
      <c r="I247" s="60"/>
      <c r="J247" s="60"/>
      <c r="K247" s="60"/>
      <c r="L247" s="61"/>
    </row>
    <row r="248" spans="9:12" x14ac:dyDescent="0.2">
      <c r="I248" s="60"/>
      <c r="J248" s="60"/>
      <c r="K248" s="60"/>
      <c r="L248" s="61"/>
    </row>
    <row r="249" spans="9:12" x14ac:dyDescent="0.2">
      <c r="I249" s="60"/>
      <c r="J249" s="60"/>
      <c r="K249" s="60"/>
      <c r="L249" s="61"/>
    </row>
    <row r="250" spans="9:12" x14ac:dyDescent="0.2">
      <c r="I250" s="60"/>
      <c r="J250" s="60"/>
      <c r="K250" s="60"/>
      <c r="L250" s="61"/>
    </row>
    <row r="251" spans="9:12" x14ac:dyDescent="0.2">
      <c r="I251" s="60"/>
      <c r="J251" s="60"/>
      <c r="K251" s="60"/>
      <c r="L251" s="61"/>
    </row>
    <row r="252" spans="9:12" x14ac:dyDescent="0.2">
      <c r="I252" s="60"/>
      <c r="J252" s="60"/>
      <c r="K252" s="60"/>
      <c r="L252" s="61"/>
    </row>
    <row r="253" spans="9:12" x14ac:dyDescent="0.2">
      <c r="I253" s="60"/>
      <c r="J253" s="60"/>
      <c r="K253" s="60"/>
      <c r="L253" s="61"/>
    </row>
    <row r="254" spans="9:12" x14ac:dyDescent="0.2">
      <c r="I254" s="60"/>
      <c r="J254" s="60"/>
      <c r="K254" s="60"/>
      <c r="L254" s="61"/>
    </row>
    <row r="255" spans="9:12" x14ac:dyDescent="0.2">
      <c r="I255" s="60"/>
      <c r="J255" s="60"/>
      <c r="K255" s="60"/>
      <c r="L255" s="61"/>
    </row>
    <row r="256" spans="9:12" x14ac:dyDescent="0.2">
      <c r="I256" s="60"/>
      <c r="J256" s="60"/>
      <c r="K256" s="60"/>
      <c r="L256" s="61"/>
    </row>
    <row r="257" spans="9:12" x14ac:dyDescent="0.2">
      <c r="I257" s="60"/>
      <c r="J257" s="60"/>
      <c r="K257" s="60"/>
      <c r="L257" s="61"/>
    </row>
    <row r="258" spans="9:12" x14ac:dyDescent="0.2">
      <c r="I258" s="60"/>
      <c r="J258" s="60"/>
      <c r="K258" s="60"/>
      <c r="L258" s="61"/>
    </row>
    <row r="259" spans="9:12" x14ac:dyDescent="0.2">
      <c r="I259" s="60"/>
      <c r="J259" s="60"/>
      <c r="K259" s="60"/>
      <c r="L259" s="61"/>
    </row>
    <row r="260" spans="9:12" x14ac:dyDescent="0.2">
      <c r="I260" s="60"/>
      <c r="J260" s="60"/>
      <c r="K260" s="60"/>
      <c r="L260" s="61"/>
    </row>
    <row r="261" spans="9:12" x14ac:dyDescent="0.2">
      <c r="I261" s="60"/>
      <c r="J261" s="60"/>
      <c r="K261" s="60"/>
      <c r="L261" s="61"/>
    </row>
    <row r="262" spans="9:12" x14ac:dyDescent="0.2">
      <c r="I262" s="60"/>
      <c r="J262" s="60"/>
      <c r="K262" s="60"/>
      <c r="L262" s="61"/>
    </row>
    <row r="263" spans="9:12" x14ac:dyDescent="0.2">
      <c r="I263" s="60"/>
      <c r="J263" s="60"/>
      <c r="K263" s="60"/>
      <c r="L263" s="61"/>
    </row>
    <row r="264" spans="9:12" x14ac:dyDescent="0.2">
      <c r="I264" s="60"/>
      <c r="J264" s="60"/>
      <c r="K264" s="60"/>
      <c r="L264" s="61"/>
    </row>
    <row r="265" spans="9:12" x14ac:dyDescent="0.2">
      <c r="I265" s="60"/>
      <c r="J265" s="60"/>
      <c r="K265" s="60"/>
      <c r="L265" s="61"/>
    </row>
    <row r="266" spans="9:12" x14ac:dyDescent="0.2">
      <c r="I266" s="60"/>
      <c r="J266" s="60"/>
      <c r="K266" s="60"/>
      <c r="L266" s="61"/>
    </row>
    <row r="267" spans="9:12" x14ac:dyDescent="0.2">
      <c r="I267" s="60"/>
      <c r="J267" s="60"/>
      <c r="K267" s="60"/>
      <c r="L267" s="61"/>
    </row>
    <row r="268" spans="9:12" x14ac:dyDescent="0.2">
      <c r="I268" s="60"/>
      <c r="J268" s="60"/>
      <c r="K268" s="60"/>
      <c r="L268" s="61"/>
    </row>
    <row r="269" spans="9:12" x14ac:dyDescent="0.2">
      <c r="I269" s="60"/>
      <c r="J269" s="60"/>
      <c r="K269" s="60"/>
      <c r="L269" s="61"/>
    </row>
    <row r="270" spans="9:12" x14ac:dyDescent="0.2">
      <c r="I270" s="60"/>
      <c r="J270" s="60"/>
      <c r="K270" s="60"/>
      <c r="L270" s="61"/>
    </row>
    <row r="271" spans="9:12" x14ac:dyDescent="0.2">
      <c r="I271" s="60"/>
      <c r="J271" s="60"/>
      <c r="K271" s="60"/>
      <c r="L271" s="61"/>
    </row>
    <row r="272" spans="9:12" x14ac:dyDescent="0.2">
      <c r="I272" s="60"/>
      <c r="J272" s="60"/>
      <c r="K272" s="60"/>
      <c r="L272" s="61"/>
    </row>
    <row r="273" spans="9:12" x14ac:dyDescent="0.2">
      <c r="I273" s="60"/>
      <c r="J273" s="60"/>
      <c r="K273" s="60"/>
      <c r="L273" s="61"/>
    </row>
    <row r="274" spans="9:12" x14ac:dyDescent="0.2">
      <c r="I274" s="60"/>
      <c r="J274" s="60"/>
      <c r="K274" s="60"/>
      <c r="L274" s="61"/>
    </row>
    <row r="275" spans="9:12" x14ac:dyDescent="0.2">
      <c r="I275" s="60"/>
      <c r="J275" s="60"/>
      <c r="K275" s="60"/>
      <c r="L275" s="61"/>
    </row>
    <row r="276" spans="9:12" x14ac:dyDescent="0.2">
      <c r="I276" s="60"/>
      <c r="J276" s="60"/>
      <c r="K276" s="60"/>
      <c r="L276" s="61"/>
    </row>
    <row r="277" spans="9:12" x14ac:dyDescent="0.2">
      <c r="I277" s="60"/>
      <c r="J277" s="60"/>
      <c r="K277" s="60"/>
      <c r="L277" s="61"/>
    </row>
    <row r="278" spans="9:12" x14ac:dyDescent="0.2">
      <c r="I278" s="60"/>
      <c r="J278" s="60"/>
      <c r="K278" s="60"/>
      <c r="L278" s="61"/>
    </row>
    <row r="279" spans="9:12" x14ac:dyDescent="0.2">
      <c r="I279" s="60"/>
      <c r="J279" s="60"/>
      <c r="K279" s="60"/>
      <c r="L279" s="61"/>
    </row>
    <row r="280" spans="9:12" x14ac:dyDescent="0.2">
      <c r="I280" s="60"/>
      <c r="J280" s="60"/>
      <c r="K280" s="60"/>
      <c r="L280" s="61"/>
    </row>
    <row r="281" spans="9:12" x14ac:dyDescent="0.2">
      <c r="I281" s="60"/>
      <c r="J281" s="60"/>
      <c r="K281" s="60"/>
      <c r="L281" s="61"/>
    </row>
    <row r="282" spans="9:12" x14ac:dyDescent="0.2">
      <c r="I282" s="60"/>
      <c r="J282" s="60"/>
      <c r="K282" s="60"/>
      <c r="L282" s="61"/>
    </row>
    <row r="283" spans="9:12" x14ac:dyDescent="0.2">
      <c r="I283" s="60"/>
      <c r="J283" s="60"/>
      <c r="K283" s="60"/>
      <c r="L283" s="61"/>
    </row>
    <row r="284" spans="9:12" x14ac:dyDescent="0.2">
      <c r="I284" s="60"/>
      <c r="J284" s="60"/>
      <c r="K284" s="60"/>
      <c r="L284" s="61"/>
    </row>
    <row r="285" spans="9:12" x14ac:dyDescent="0.2">
      <c r="I285" s="60"/>
      <c r="J285" s="60"/>
      <c r="K285" s="60"/>
      <c r="L285" s="61"/>
    </row>
    <row r="286" spans="9:12" x14ac:dyDescent="0.2">
      <c r="I286" s="60"/>
      <c r="J286" s="60"/>
      <c r="K286" s="60"/>
      <c r="L286" s="61"/>
    </row>
    <row r="287" spans="9:12" x14ac:dyDescent="0.2">
      <c r="I287" s="60"/>
      <c r="J287" s="60"/>
      <c r="K287" s="60"/>
      <c r="L287" s="61"/>
    </row>
    <row r="288" spans="9:12" x14ac:dyDescent="0.2">
      <c r="I288" s="60"/>
      <c r="J288" s="60"/>
      <c r="K288" s="60"/>
      <c r="L288" s="61"/>
    </row>
    <row r="289" spans="9:12" x14ac:dyDescent="0.2">
      <c r="I289" s="60"/>
      <c r="J289" s="60"/>
      <c r="K289" s="60"/>
      <c r="L289" s="61"/>
    </row>
    <row r="290" spans="9:12" x14ac:dyDescent="0.2">
      <c r="I290" s="60"/>
      <c r="J290" s="60"/>
      <c r="K290" s="60"/>
      <c r="L290" s="61"/>
    </row>
    <row r="291" spans="9:12" x14ac:dyDescent="0.2">
      <c r="I291" s="60"/>
      <c r="J291" s="60"/>
      <c r="K291" s="60"/>
      <c r="L291" s="61"/>
    </row>
  </sheetData>
  <mergeCells count="6">
    <mergeCell ref="L8:L9"/>
    <mergeCell ref="A4:G4"/>
    <mergeCell ref="A8:A9"/>
    <mergeCell ref="B8:B9"/>
    <mergeCell ref="C8:C9"/>
    <mergeCell ref="D8:D9"/>
  </mergeCells>
  <phoneticPr fontId="0" type="noConversion"/>
  <pageMargins left="0.6692913385826772" right="0" top="2.1653543307086616" bottom="0.35433070866141736" header="0.6692913385826772" footer="0.15748031496062992"/>
  <pageSetup paperSize="9" scale="62" orientation="portrait" horizontalDpi="300" verticalDpi="300" r:id="rId1"/>
  <headerFooter alignWithMargins="0">
    <oddFooter>Página &amp;P de &amp;N</oddFooter>
  </headerFooter>
  <rowBreaks count="1" manualBreakCount="1">
    <brk id="7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L52"/>
  <sheetViews>
    <sheetView showGridLines="0" zoomScaleNormal="100" zoomScaleSheetLayoutView="115" workbookViewId="0">
      <selection activeCell="C19" sqref="C19"/>
    </sheetView>
  </sheetViews>
  <sheetFormatPr defaultRowHeight="12.75" x14ac:dyDescent="0.2"/>
  <cols>
    <col min="1" max="1" width="6.5703125" style="9" customWidth="1"/>
    <col min="2" max="2" width="36.140625" style="7" customWidth="1"/>
    <col min="3" max="3" width="19.140625" style="7" bestFit="1" customWidth="1"/>
    <col min="4" max="4" width="7.28515625" style="7" bestFit="1" customWidth="1"/>
    <col min="5" max="5" width="9.140625" style="7" bestFit="1" customWidth="1"/>
    <col min="6" max="6" width="4.85546875" style="27" customWidth="1"/>
    <col min="7" max="7" width="9.85546875" style="7" bestFit="1" customWidth="1"/>
    <col min="8" max="8" width="6.28515625" style="7" customWidth="1"/>
    <col min="9" max="16384" width="9.140625" style="7"/>
  </cols>
  <sheetData>
    <row r="1" spans="1:12" ht="15.75" customHeight="1" x14ac:dyDescent="0.3">
      <c r="A1" s="16" t="str">
        <f>ORCA!A1</f>
        <v>PREFEITURA MUNICIPAL DE TIMBÓ</v>
      </c>
      <c r="B1" s="15"/>
      <c r="C1" s="8"/>
      <c r="D1" s="1"/>
      <c r="E1" s="1"/>
      <c r="F1" s="28"/>
    </row>
    <row r="2" spans="1:12" x14ac:dyDescent="0.2">
      <c r="A2" s="16" t="str">
        <f>ORCA!A2</f>
        <v>SECRETARIA DE PLANEJAMENTO, TRÂNSITO E MEIO AMBIENTE</v>
      </c>
      <c r="B2" s="15"/>
      <c r="C2" s="1"/>
      <c r="D2" s="1"/>
      <c r="E2" s="1"/>
      <c r="F2" s="28"/>
    </row>
    <row r="3" spans="1:12" x14ac:dyDescent="0.2">
      <c r="A3" s="226" t="s">
        <v>24</v>
      </c>
      <c r="B3" s="227"/>
      <c r="C3" s="227"/>
      <c r="D3" s="227"/>
      <c r="E3" s="227"/>
      <c r="F3" s="227"/>
      <c r="G3" s="227"/>
      <c r="H3" s="228"/>
    </row>
    <row r="4" spans="1:12" x14ac:dyDescent="0.2">
      <c r="A4" s="31" t="str">
        <f>ORCA!A5</f>
        <v xml:space="preserve">PROJETO : </v>
      </c>
      <c r="B4" s="40" t="str">
        <f>ORCA!B5</f>
        <v>REFORMA COZINHA UPE PINGUINHO DE GENTE</v>
      </c>
      <c r="C4" s="33"/>
      <c r="D4" s="145" t="str">
        <f>ORCA!A7</f>
        <v>ÁREA TOTAL = 93,85m²</v>
      </c>
      <c r="E4" s="32"/>
      <c r="F4" s="46"/>
      <c r="G4" s="34"/>
      <c r="H4" s="35"/>
    </row>
    <row r="5" spans="1:12" x14ac:dyDescent="0.2">
      <c r="A5" s="53" t="str">
        <f>ORCA!A6</f>
        <v>LOCAL: :</v>
      </c>
      <c r="B5" s="54" t="str">
        <f>ORCA!B6</f>
        <v>RUA HELMUTH NAU- BAIRRO ESTADOS - TIMBÓ/SC</v>
      </c>
      <c r="C5" s="37"/>
      <c r="D5" s="55"/>
      <c r="E5" s="56"/>
      <c r="F5" s="38"/>
      <c r="G5" s="36"/>
      <c r="H5" s="39"/>
    </row>
    <row r="6" spans="1:12" s="10" customFormat="1" x14ac:dyDescent="0.2">
      <c r="A6" s="231" t="s">
        <v>0</v>
      </c>
      <c r="B6" s="233" t="s">
        <v>25</v>
      </c>
      <c r="C6" s="51" t="s">
        <v>34</v>
      </c>
      <c r="D6" s="235" t="s">
        <v>28</v>
      </c>
      <c r="E6" s="229" t="s">
        <v>48</v>
      </c>
      <c r="F6" s="230"/>
      <c r="G6" s="52" t="s">
        <v>34</v>
      </c>
      <c r="H6" s="51" t="s">
        <v>28</v>
      </c>
    </row>
    <row r="7" spans="1:12" s="10" customFormat="1" ht="13.5" thickBot="1" x14ac:dyDescent="0.25">
      <c r="A7" s="232"/>
      <c r="B7" s="234"/>
      <c r="C7" s="11" t="s">
        <v>9</v>
      </c>
      <c r="D7" s="236"/>
      <c r="E7" s="17" t="s">
        <v>26</v>
      </c>
      <c r="F7" s="23" t="s">
        <v>28</v>
      </c>
      <c r="G7" s="18" t="s">
        <v>9</v>
      </c>
      <c r="H7" s="11" t="s">
        <v>9</v>
      </c>
    </row>
    <row r="8" spans="1:12" s="78" customFormat="1" ht="13.5" thickTop="1" x14ac:dyDescent="0.2">
      <c r="A8" s="146">
        <v>1</v>
      </c>
      <c r="B8" s="147" t="str">
        <f>ORCA!B10</f>
        <v>SERVIÇOS INICIAIS</v>
      </c>
      <c r="C8" s="148">
        <f>ORCA!G13</f>
        <v>1473.41</v>
      </c>
      <c r="D8" s="149">
        <f t="shared" ref="D8:D13" si="0">SUM(C8*100%/$C$22)</f>
        <v>4.8659607647835501E-2</v>
      </c>
      <c r="E8" s="150">
        <f>SUM($C$8*F8)</f>
        <v>1473.41</v>
      </c>
      <c r="F8" s="151">
        <v>1</v>
      </c>
      <c r="G8" s="152">
        <f>E8</f>
        <v>1473.41</v>
      </c>
      <c r="H8" s="153">
        <f>F8</f>
        <v>1</v>
      </c>
      <c r="I8" s="7"/>
      <c r="J8" s="7"/>
      <c r="K8" s="7"/>
      <c r="L8" s="7"/>
    </row>
    <row r="9" spans="1:12" x14ac:dyDescent="0.2">
      <c r="A9" s="154">
        <v>2</v>
      </c>
      <c r="B9" s="155" t="str">
        <f>ORCA!B14</f>
        <v>DEMOLIÇÕES E REVISÃO</v>
      </c>
      <c r="C9" s="155">
        <f>ORCA!G21</f>
        <v>2896.4</v>
      </c>
      <c r="D9" s="156">
        <f t="shared" si="0"/>
        <v>9.5654086500831917E-2</v>
      </c>
      <c r="E9" s="22">
        <f>SUM($C$9*F9)</f>
        <v>2896.4</v>
      </c>
      <c r="F9" s="24">
        <v>1</v>
      </c>
      <c r="G9" s="128">
        <f t="shared" ref="G9:G13" si="1">E9</f>
        <v>2896.4</v>
      </c>
      <c r="H9" s="157">
        <f t="shared" ref="H9:H13" si="2">F9</f>
        <v>1</v>
      </c>
    </row>
    <row r="10" spans="1:12" x14ac:dyDescent="0.2">
      <c r="A10" s="154">
        <v>3</v>
      </c>
      <c r="B10" s="155" t="str">
        <f>ORCA!B22</f>
        <v>PAREDES E PAINÉIS</v>
      </c>
      <c r="C10" s="155">
        <f>ORCA!G25</f>
        <v>704.84</v>
      </c>
      <c r="D10" s="156">
        <f t="shared" si="0"/>
        <v>2.3277456956651833E-2</v>
      </c>
      <c r="E10" s="22">
        <f>SUM($C$10*F10)</f>
        <v>704.84</v>
      </c>
      <c r="F10" s="24">
        <v>1</v>
      </c>
      <c r="G10" s="128">
        <f t="shared" si="1"/>
        <v>704.84</v>
      </c>
      <c r="H10" s="157">
        <f t="shared" si="2"/>
        <v>1</v>
      </c>
    </row>
    <row r="11" spans="1:12" x14ac:dyDescent="0.2">
      <c r="A11" s="154">
        <v>4</v>
      </c>
      <c r="B11" s="155" t="str">
        <f>ORCA!B26</f>
        <v>ESQUADRIAS</v>
      </c>
      <c r="C11" s="155">
        <f>ORCA!G29</f>
        <v>2105.38</v>
      </c>
      <c r="D11" s="156">
        <f t="shared" si="0"/>
        <v>6.9530520866289705E-2</v>
      </c>
      <c r="E11" s="22">
        <f>SUM($C$11*F11)</f>
        <v>2105.38</v>
      </c>
      <c r="F11" s="24">
        <v>1</v>
      </c>
      <c r="G11" s="128">
        <f t="shared" si="1"/>
        <v>2105.38</v>
      </c>
      <c r="H11" s="157">
        <f t="shared" si="2"/>
        <v>1</v>
      </c>
    </row>
    <row r="12" spans="1:12" x14ac:dyDescent="0.2">
      <c r="A12" s="154">
        <v>5</v>
      </c>
      <c r="B12" s="155" t="str">
        <f>ORCA!B30</f>
        <v>REVESTIMENTOS</v>
      </c>
      <c r="C12" s="155">
        <f>ORCA!G33</f>
        <v>4034.33</v>
      </c>
      <c r="D12" s="156">
        <f t="shared" si="0"/>
        <v>0.13323441195722316</v>
      </c>
      <c r="E12" s="22">
        <f>SUM($C$12*F12)</f>
        <v>4034.33</v>
      </c>
      <c r="F12" s="24">
        <v>1</v>
      </c>
      <c r="G12" s="128">
        <f t="shared" si="1"/>
        <v>4034.33</v>
      </c>
      <c r="H12" s="157">
        <f t="shared" si="2"/>
        <v>1</v>
      </c>
    </row>
    <row r="13" spans="1:12" x14ac:dyDescent="0.2">
      <c r="A13" s="154">
        <v>6</v>
      </c>
      <c r="B13" s="155" t="str">
        <f>ORCA!B34</f>
        <v>PAVIMENTAÇÕES INTERNAS</v>
      </c>
      <c r="C13" s="155">
        <f>ORCA!G39</f>
        <v>8333.6299999999992</v>
      </c>
      <c r="D13" s="156">
        <f t="shared" si="0"/>
        <v>0.275219501755948</v>
      </c>
      <c r="E13" s="22">
        <f>SUM($C$13*F13)</f>
        <v>8333.6299999999992</v>
      </c>
      <c r="F13" s="24">
        <v>1</v>
      </c>
      <c r="G13" s="128">
        <f t="shared" si="1"/>
        <v>8333.6299999999992</v>
      </c>
      <c r="H13" s="157">
        <f t="shared" si="2"/>
        <v>1</v>
      </c>
    </row>
    <row r="14" spans="1:12" x14ac:dyDescent="0.2">
      <c r="A14" s="154">
        <v>7</v>
      </c>
      <c r="B14" s="155" t="str">
        <f>ORCA!B40</f>
        <v xml:space="preserve">INSTALAÇÕES HIDROSANITÁRIAS </v>
      </c>
      <c r="C14" s="155"/>
      <c r="D14" s="156"/>
      <c r="E14" s="22"/>
      <c r="F14" s="24"/>
      <c r="G14" s="128"/>
      <c r="H14" s="157"/>
    </row>
    <row r="15" spans="1:12" x14ac:dyDescent="0.2">
      <c r="A15" s="154"/>
      <c r="B15" s="155" t="str">
        <f>ORCA!B41</f>
        <v xml:space="preserve">   REDE DE ÁGUA FRIA</v>
      </c>
      <c r="C15" s="155">
        <f>ORCA!G47</f>
        <v>687.27</v>
      </c>
      <c r="D15" s="156">
        <f t="shared" ref="D15:D20" si="3">SUM(C15*100%/$C$22)</f>
        <v>2.2697204816125791E-2</v>
      </c>
      <c r="E15" s="22">
        <f>SUM($C$15*F15)</f>
        <v>687.27</v>
      </c>
      <c r="F15" s="24">
        <v>1</v>
      </c>
      <c r="G15" s="128">
        <f>E15</f>
        <v>687.27</v>
      </c>
      <c r="H15" s="157">
        <f>F15</f>
        <v>1</v>
      </c>
    </row>
    <row r="16" spans="1:12" x14ac:dyDescent="0.2">
      <c r="A16" s="154"/>
      <c r="B16" s="155" t="str">
        <f>ORCA!B48</f>
        <v xml:space="preserve">   TUBULAÇÃO SANITÁRIA</v>
      </c>
      <c r="C16" s="155">
        <f>ORCA!G58</f>
        <v>1660.67</v>
      </c>
      <c r="D16" s="156">
        <f t="shared" si="3"/>
        <v>5.4843899954887629E-2</v>
      </c>
      <c r="E16" s="22">
        <f>SUM($C$16*F16)</f>
        <v>1660.67</v>
      </c>
      <c r="F16" s="24">
        <v>1</v>
      </c>
      <c r="G16" s="128">
        <f t="shared" ref="G16:G20" si="4">E16</f>
        <v>1660.67</v>
      </c>
      <c r="H16" s="157">
        <f t="shared" ref="H16:H20" si="5">F16</f>
        <v>1</v>
      </c>
    </row>
    <row r="17" spans="1:9" x14ac:dyDescent="0.2">
      <c r="A17" s="154">
        <v>8</v>
      </c>
      <c r="B17" s="155" t="str">
        <f>ORCA!B59</f>
        <v>INST.  ELÉTRICAS</v>
      </c>
      <c r="C17" s="155">
        <f>ORCA!G71</f>
        <v>2904.8199999999997</v>
      </c>
      <c r="D17" s="156">
        <f t="shared" si="3"/>
        <v>9.593215838604699E-2</v>
      </c>
      <c r="E17" s="22">
        <f>SUM($C$17*F17)</f>
        <v>2904.8199999999997</v>
      </c>
      <c r="F17" s="24">
        <v>1</v>
      </c>
      <c r="G17" s="128">
        <f t="shared" si="4"/>
        <v>2904.8199999999997</v>
      </c>
      <c r="H17" s="157">
        <f t="shared" si="5"/>
        <v>1</v>
      </c>
    </row>
    <row r="18" spans="1:9" x14ac:dyDescent="0.2">
      <c r="A18" s="154">
        <v>9</v>
      </c>
      <c r="B18" s="155" t="str">
        <f>ORCA!B72</f>
        <v>PREVENTIVO CONTRA INCÊNDIO</v>
      </c>
      <c r="C18" s="155">
        <f>ORCA!G77</f>
        <v>2583.0500000000002</v>
      </c>
      <c r="D18" s="156">
        <f t="shared" si="3"/>
        <v>8.5305651200101459E-2</v>
      </c>
      <c r="E18" s="22">
        <f>SUM($C$18*F18)</f>
        <v>2583.0500000000002</v>
      </c>
      <c r="F18" s="24">
        <v>1</v>
      </c>
      <c r="G18" s="128">
        <f t="shared" si="4"/>
        <v>2583.0500000000002</v>
      </c>
      <c r="H18" s="157">
        <f t="shared" si="5"/>
        <v>1</v>
      </c>
    </row>
    <row r="19" spans="1:9" x14ac:dyDescent="0.2">
      <c r="A19" s="154">
        <v>10</v>
      </c>
      <c r="B19" s="155" t="str">
        <f>ORCA!B78</f>
        <v>PINTURA</v>
      </c>
      <c r="C19" s="155">
        <f>ORCA!G85</f>
        <v>2726.2700000000004</v>
      </c>
      <c r="D19" s="156">
        <f t="shared" si="3"/>
        <v>9.0035515261919302E-2</v>
      </c>
      <c r="E19" s="22">
        <f>SUM($C$19*F19)</f>
        <v>2726.2700000000004</v>
      </c>
      <c r="F19" s="24">
        <v>1</v>
      </c>
      <c r="G19" s="128">
        <f t="shared" si="4"/>
        <v>2726.2700000000004</v>
      </c>
      <c r="H19" s="157">
        <f t="shared" si="5"/>
        <v>1</v>
      </c>
    </row>
    <row r="20" spans="1:9" x14ac:dyDescent="0.2">
      <c r="A20" s="154">
        <v>11</v>
      </c>
      <c r="B20" s="155" t="str">
        <f>ORCA!B86</f>
        <v>LIMPEZA FINAL E ENTREGA DA OBRA</v>
      </c>
      <c r="C20" s="155">
        <f>ORCA!G88</f>
        <v>169.87</v>
      </c>
      <c r="D20" s="156">
        <f t="shared" si="3"/>
        <v>5.609984696138764E-3</v>
      </c>
      <c r="E20" s="22">
        <f>SUM($C$20*F20)</f>
        <v>169.87</v>
      </c>
      <c r="F20" s="24">
        <v>1</v>
      </c>
      <c r="G20" s="128">
        <f t="shared" si="4"/>
        <v>169.87</v>
      </c>
      <c r="H20" s="157">
        <f t="shared" si="5"/>
        <v>1</v>
      </c>
    </row>
    <row r="21" spans="1:9" x14ac:dyDescent="0.2">
      <c r="A21" s="154"/>
      <c r="B21" s="155"/>
      <c r="C21" s="155"/>
      <c r="D21" s="156"/>
      <c r="E21" s="22"/>
      <c r="F21" s="24"/>
      <c r="G21" s="128"/>
      <c r="H21" s="157"/>
    </row>
    <row r="22" spans="1:9" s="5" customFormat="1" ht="14.25" x14ac:dyDescent="0.2">
      <c r="A22" s="47"/>
      <c r="B22" s="57" t="s">
        <v>33</v>
      </c>
      <c r="C22" s="79">
        <f>SUM(C8:C20)</f>
        <v>30279.94</v>
      </c>
      <c r="D22" s="80">
        <f>SUM(D8:D20)</f>
        <v>1</v>
      </c>
      <c r="E22" s="48"/>
      <c r="F22" s="49"/>
      <c r="G22" s="50"/>
      <c r="H22" s="49"/>
      <c r="I22" s="41"/>
    </row>
    <row r="23" spans="1:9" s="5" customFormat="1" x14ac:dyDescent="0.2">
      <c r="A23" s="6"/>
      <c r="B23" s="3" t="s">
        <v>29</v>
      </c>
      <c r="C23" s="2"/>
      <c r="D23" s="4"/>
      <c r="E23" s="42"/>
      <c r="F23" s="24"/>
      <c r="G23" s="42"/>
      <c r="H23" s="43"/>
      <c r="I23" s="41"/>
    </row>
    <row r="24" spans="1:9" s="5" customFormat="1" x14ac:dyDescent="0.2">
      <c r="A24" s="6"/>
      <c r="B24" s="3" t="s">
        <v>30</v>
      </c>
      <c r="C24" s="44"/>
      <c r="D24" s="44"/>
      <c r="E24" s="22">
        <f>SUM(E8:E21)</f>
        <v>30279.94</v>
      </c>
      <c r="F24" s="24">
        <f>SUM(E24*100%/$C$22)</f>
        <v>1</v>
      </c>
      <c r="G24" s="128">
        <f>SUM(G8:G21)</f>
        <v>30279.94</v>
      </c>
      <c r="H24" s="24">
        <f>SUM(G24*100%/$C$22)</f>
        <v>1</v>
      </c>
      <c r="I24" s="41"/>
    </row>
    <row r="25" spans="1:9" s="5" customFormat="1" x14ac:dyDescent="0.2">
      <c r="A25" s="6"/>
      <c r="B25" s="3" t="s">
        <v>31</v>
      </c>
      <c r="C25" s="2"/>
      <c r="D25" s="4"/>
      <c r="E25" s="42">
        <f>SUM(E24)</f>
        <v>30279.94</v>
      </c>
      <c r="F25" s="24">
        <f>SUM(F24)</f>
        <v>1</v>
      </c>
      <c r="G25" s="129"/>
      <c r="H25" s="43"/>
      <c r="I25" s="41"/>
    </row>
    <row r="26" spans="1:9" x14ac:dyDescent="0.2">
      <c r="D26" s="20"/>
      <c r="E26" s="12"/>
      <c r="F26" s="25"/>
      <c r="G26" s="30"/>
      <c r="H26" s="30"/>
    </row>
    <row r="27" spans="1:9" x14ac:dyDescent="0.2">
      <c r="D27" s="20"/>
      <c r="E27" s="19"/>
      <c r="F27" s="45"/>
      <c r="G27" s="30"/>
      <c r="H27" s="30"/>
    </row>
    <row r="28" spans="1:9" x14ac:dyDescent="0.2">
      <c r="D28" s="21"/>
      <c r="E28" s="12"/>
      <c r="F28" s="25"/>
      <c r="G28" s="30"/>
      <c r="H28" s="30"/>
    </row>
    <row r="29" spans="1:9" x14ac:dyDescent="0.2">
      <c r="D29" s="20"/>
      <c r="E29" s="19"/>
      <c r="F29" s="45"/>
      <c r="G29" s="30"/>
      <c r="H29" s="30"/>
    </row>
    <row r="30" spans="1:9" x14ac:dyDescent="0.2">
      <c r="D30" s="20"/>
      <c r="E30" s="12"/>
      <c r="F30" s="25"/>
      <c r="G30" s="30"/>
      <c r="H30" s="30"/>
    </row>
    <row r="31" spans="1:9" x14ac:dyDescent="0.2">
      <c r="D31" s="20"/>
      <c r="E31" s="19"/>
      <c r="F31" s="45"/>
      <c r="G31" s="30"/>
      <c r="H31" s="30"/>
    </row>
    <row r="32" spans="1:9" x14ac:dyDescent="0.2">
      <c r="D32" s="20"/>
      <c r="E32" s="12"/>
      <c r="F32" s="25"/>
      <c r="G32" s="30"/>
      <c r="H32" s="30"/>
    </row>
    <row r="33" spans="4:8" x14ac:dyDescent="0.2">
      <c r="D33" s="20"/>
      <c r="E33" s="19"/>
      <c r="F33" s="45"/>
      <c r="G33" s="30"/>
      <c r="H33" s="30"/>
    </row>
    <row r="34" spans="4:8" x14ac:dyDescent="0.2">
      <c r="D34" s="20"/>
      <c r="E34" s="13"/>
      <c r="F34" s="29"/>
      <c r="G34" s="30"/>
      <c r="H34" s="30"/>
    </row>
    <row r="35" spans="4:8" x14ac:dyDescent="0.2">
      <c r="D35" s="20"/>
      <c r="E35" s="12"/>
      <c r="F35" s="25"/>
      <c r="G35" s="30"/>
      <c r="H35" s="30"/>
    </row>
    <row r="36" spans="4:8" x14ac:dyDescent="0.2">
      <c r="D36" s="20"/>
      <c r="E36" s="14"/>
      <c r="F36" s="25"/>
      <c r="G36" s="30"/>
      <c r="H36" s="30"/>
    </row>
    <row r="37" spans="4:8" x14ac:dyDescent="0.2">
      <c r="D37" s="20"/>
      <c r="E37" s="12"/>
      <c r="F37" s="25"/>
      <c r="G37" s="30"/>
      <c r="H37" s="30"/>
    </row>
    <row r="38" spans="4:8" x14ac:dyDescent="0.2">
      <c r="D38" s="20"/>
      <c r="E38" s="13"/>
      <c r="F38" s="29"/>
      <c r="G38" s="30"/>
      <c r="H38" s="30"/>
    </row>
    <row r="39" spans="4:8" x14ac:dyDescent="0.2">
      <c r="D39" s="20"/>
      <c r="E39" s="12"/>
      <c r="F39" s="25"/>
      <c r="G39" s="30"/>
      <c r="H39" s="30"/>
    </row>
    <row r="40" spans="4:8" x14ac:dyDescent="0.2">
      <c r="D40" s="20"/>
      <c r="E40" s="20"/>
      <c r="F40" s="26"/>
      <c r="G40" s="30"/>
      <c r="H40" s="30"/>
    </row>
    <row r="41" spans="4:8" x14ac:dyDescent="0.2">
      <c r="D41" s="20"/>
      <c r="E41" s="20"/>
      <c r="F41" s="26"/>
      <c r="G41" s="30"/>
      <c r="H41" s="30"/>
    </row>
    <row r="42" spans="4:8" x14ac:dyDescent="0.2">
      <c r="D42" s="20"/>
      <c r="E42" s="20"/>
      <c r="F42" s="26"/>
      <c r="G42" s="15"/>
      <c r="H42" s="15"/>
    </row>
    <row r="43" spans="4:8" x14ac:dyDescent="0.2">
      <c r="D43" s="20"/>
      <c r="E43" s="20"/>
      <c r="F43" s="26"/>
      <c r="G43" s="15"/>
      <c r="H43" s="15"/>
    </row>
    <row r="44" spans="4:8" x14ac:dyDescent="0.2">
      <c r="D44" s="20"/>
      <c r="E44" s="20"/>
      <c r="F44" s="26"/>
      <c r="G44" s="15"/>
      <c r="H44" s="15"/>
    </row>
    <row r="45" spans="4:8" x14ac:dyDescent="0.2">
      <c r="D45" s="9"/>
      <c r="E45" s="9"/>
    </row>
    <row r="46" spans="4:8" x14ac:dyDescent="0.2">
      <c r="D46" s="9"/>
      <c r="E46" s="9"/>
    </row>
    <row r="47" spans="4:8" x14ac:dyDescent="0.2">
      <c r="D47" s="9"/>
      <c r="E47" s="9"/>
    </row>
    <row r="48" spans="4:8" x14ac:dyDescent="0.2">
      <c r="D48" s="9"/>
      <c r="E48" s="9"/>
    </row>
    <row r="49" spans="4:5" x14ac:dyDescent="0.2">
      <c r="D49" s="9"/>
      <c r="E49" s="9"/>
    </row>
    <row r="50" spans="4:5" x14ac:dyDescent="0.2">
      <c r="D50" s="9"/>
      <c r="E50" s="9"/>
    </row>
    <row r="51" spans="4:5" x14ac:dyDescent="0.2">
      <c r="D51" s="9"/>
      <c r="E51" s="9"/>
    </row>
    <row r="52" spans="4:5" x14ac:dyDescent="0.2">
      <c r="D52" s="9"/>
      <c r="E52" s="9"/>
    </row>
  </sheetData>
  <mergeCells count="5">
    <mergeCell ref="A3:H3"/>
    <mergeCell ref="E6:F6"/>
    <mergeCell ref="A6:A7"/>
    <mergeCell ref="B6:B7"/>
    <mergeCell ref="D6:D7"/>
  </mergeCells>
  <phoneticPr fontId="0" type="noConversion"/>
  <pageMargins left="0.51181102362204722" right="0.47244094488188981" top="1.2598425196850394" bottom="0.31496062992125984" header="0.74803149606299213" footer="0.19685039370078741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2015-07-20T13:04:06Z</cp:lastPrinted>
  <dcterms:created xsi:type="dcterms:W3CDTF">2001-12-06T19:05:24Z</dcterms:created>
  <dcterms:modified xsi:type="dcterms:W3CDTF">2016-06-14T11:49:44Z</dcterms:modified>
</cp:coreProperties>
</file>